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'ZP2008'!$C$2:$E$20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'ZP2008'!$A$1:$AF$29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'ZP2008'!$H$4,'ZP2008'!$H$9,'ZP2008'!$H$11,'ZP2008'!$H$12,'ZP2008'!$H$13,'ZP2008'!$H$14,'ZP2008'!$H$18,'ZP2008'!$H$19,'ZP2008'!#REF!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'ZP2008'!$H$28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1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<sst xmlns="http://schemas.openxmlformats.org/spreadsheetml/2006/main" count="941" uniqueCount="275">
  <si>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</si>
  <si>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</si>
  <si>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</si>
  <si>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</si>
  <si>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</si>
  <si>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</si>
  <si>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</si>
  <si>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</si>
  <si>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</si>
  <si>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</si>
  <si>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</si>
  <si>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</si>
  <si>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</si>
  <si>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</si>
  <si>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</si>
  <si>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</si>
  <si>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</si>
  <si>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</si>
  <si>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</si>
  <si>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</si>
  <si>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</si>
  <si>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</si>
  <si>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</si>
  <si>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</si>
  <si>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</si>
  <si>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</si>
  <si>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</si>
  <si>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</si>
  <si>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</si>
  <si>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</si>
  <si>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</si>
  <si>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</si>
  <si>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</si>
  <si>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</si>
  <si>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</si>
  <si>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</si>
  <si>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</si>
  <si>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</si>
  <si>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</si>
  <si>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</si>
  <si>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</si>
  <si>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</si>
  <si>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</si>
  <si>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</si>
  <si>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</si>
  <si>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</si>
  <si>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</si>
  <si>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</si>
  <si>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</si>
  <si>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</si>
  <si>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</si>
  <si>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</si>
  <si>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</si>
  <si>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</si>
  <si>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</si>
  <si>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</si>
  <si>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</si>
  <si>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</si>
  <si>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</si>
  <si>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</si>
  <si>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</si>
  <si>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</si>
  <si>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</si>
  <si>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</si>
  <si>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</si>
  <si>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</si>
  <si>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</si>
  <si>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</si>
  <si>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</si>
  <si>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</si>
  <si>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</si>
  <si>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</si>
  <si>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</si>
  <si>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</si>
  <si>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</si>
  <si>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</si>
  <si>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</si>
  <si>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</si>
  <si>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</si>
  <si>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</si>
  <si>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</si>
  <si>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</si>
  <si>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</si>
  <si>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</si>
  <si>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</si>
  <si>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</si>
  <si>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</si>
  <si>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</si>
  <si>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</si>
  <si>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</si>
  <si>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</si>
  <si>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</si>
  <si>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</si>
  <si>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</si>
  <si>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</si>
  <si>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</si>
  <si>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</si>
  <si>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</si>
  <si>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</si>
  <si>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</si>
  <si>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</si>
  <si>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</si>
  <si>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</si>
  <si>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</si>
  <si>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</si>
  <si>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</si>
  <si>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</si>
  <si>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</si>
  <si>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</si>
  <si>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</si>
  <si>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</si>
  <si>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</si>
  <si>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</si>
  <si>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</si>
  <si>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</si>
  <si>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</si>
  <si>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</si>
  <si>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</si>
  <si>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</si>
  <si>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</si>
  <si>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</si>
  <si>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</si>
  <si>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</si>
  <si>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</si>
  <si>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</si>
  <si>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</si>
  <si>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</si>
  <si>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</si>
  <si>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</si>
  <si>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</si>
  <si>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</si>
  <si>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</si>
  <si>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</si>
  <si>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</si>
  <si>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</si>
  <si>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</si>
  <si>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</si>
  <si>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</si>
  <si>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</si>
  <si>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</si>
  <si>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</si>
  <si>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</si>
  <si>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</si>
  <si>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</si>
  <si>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</si>
  <si>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</si>
  <si>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</si>
  <si>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</si>
  <si>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</si>
  <si>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</si>
  <si>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</si>
  <si>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</si>
  <si>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</si>
  <si>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</si>
  <si>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</si>
  <si>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</si>
  <si>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</si>
  <si>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</si>
  <si>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</si>
  <si>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</si>
  <si>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</si>
  <si>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</si>
  <si>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</si>
  <si>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</si>
  <si>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</si>
  <si>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</si>
  <si>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</si>
  <si>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</si>
  <si>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</si>
  <si>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</si>
  <si>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</si>
  <si>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</si>
  <si>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</si>
  <si>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</si>
  <si>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</si>
  <si>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</si>
  <si>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</si>
  <si>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</si>
  <si>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</si>
  <si>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</si>
  <si>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</si>
  <si>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</si>
  <si>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</si>
  <si>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</si>
  <si>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</si>
  <si>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</si>
  <si>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</si>
  <si>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</si>
  <si>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</si>
  <si>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</si>
  <si>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</si>
  <si>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</si>
  <si>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</si>
  <si>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</si>
  <si>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</si>
  <si>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</si>
  <si>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</si>
  <si>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</si>
  <si>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</si>
  <si>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</si>
  <si>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</si>
  <si>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</si>
  <si>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</si>
  <si>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</si>
  <si>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</si>
  <si>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</si>
  <si>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</si>
  <si>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</si>
  <si>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</si>
  <si>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</si>
  <si>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</si>
  <si>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</si>
  <si>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</si>
  <si>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</si>
  <si>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</si>
  <si>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</si>
  <si>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</si>
  <si>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</si>
  <si>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</si>
  <si>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</si>
  <si>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</si>
  <si>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</si>
  <si>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</si>
  <si>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</si>
  <si>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</si>
  <si>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</si>
  <si>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</si>
  <si>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</si>
  <si>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</si>
  <si>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 xml:space="preserve"> Pd 1 kg</t>
  </si>
  <si>
    <t>Pds0 ks</t>
  </si>
  <si>
    <t>Zu 2  ks</t>
  </si>
  <si>
    <t>VN Badín - odchovné</t>
  </si>
  <si>
    <t>Nákup násad do rybárskych revírov MsO SRZ Banská Bystrica - 2008</t>
  </si>
  <si>
    <t>U monté ks</t>
  </si>
  <si>
    <t>Zu i ks</t>
  </si>
  <si>
    <t>Skutočné zarybňovanie rybárskych revírov MsO SRZ Banská Bystrica - 2009</t>
  </si>
  <si>
    <t>SPOLU EUR</t>
  </si>
  <si>
    <t>Hl 1 ks</t>
  </si>
  <si>
    <t>Pp 4 kg</t>
  </si>
  <si>
    <t>Mr 1 ks</t>
  </si>
  <si>
    <t>Ja 1 ks</t>
  </si>
  <si>
    <t>EUR</t>
  </si>
  <si>
    <t>Ja 1  ks</t>
  </si>
  <si>
    <t>HRON č. 8</t>
  </si>
  <si>
    <t>Chovné potoky</t>
  </si>
  <si>
    <t xml:space="preserve">Zolná </t>
  </si>
  <si>
    <t>ZV Badín</t>
  </si>
  <si>
    <t>HRON č. 9 a ( CH a P)</t>
  </si>
  <si>
    <t>HRON č. 9 b</t>
  </si>
  <si>
    <t>Pd 1 ks</t>
  </si>
  <si>
    <t>Pds 1 ks</t>
  </si>
  <si>
    <t>SPOLU eur</t>
  </si>
  <si>
    <t>Hl 2 kg</t>
  </si>
  <si>
    <t>Li 2 kg</t>
  </si>
  <si>
    <t>Mrs 1 ks</t>
  </si>
  <si>
    <t>HRON č. 9 c</t>
  </si>
  <si>
    <t>Zarybňovací plán rybárskych revírov MsO SRZ Banská Bystrica - 2018</t>
  </si>
  <si>
    <t>Pp 1 ks</t>
  </si>
  <si>
    <t>Pp r ks</t>
  </si>
  <si>
    <t>Pp 2  kg</t>
  </si>
  <si>
    <t>Pp 3 kg</t>
  </si>
  <si>
    <t>Pd 2  kg</t>
  </si>
  <si>
    <t>Li 1  ks</t>
  </si>
  <si>
    <t>K 0 jar</t>
  </si>
  <si>
    <t>K 1 kg</t>
  </si>
  <si>
    <t>K 2 kg</t>
  </si>
  <si>
    <t>K 3  kg jar</t>
  </si>
  <si>
    <t>K 3 kg jeseň</t>
  </si>
  <si>
    <t>Šť 1  kg</t>
  </si>
  <si>
    <t>Zu 1 ks</t>
  </si>
  <si>
    <t>Ka 2 kg</t>
  </si>
  <si>
    <t>L 2,3 kg</t>
  </si>
  <si>
    <t>Pl 2 kg</t>
  </si>
  <si>
    <t>No 1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</si>
</sst>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sz val="10"/>
      <color indexed="48"/>
      <name val="Arial"/>
      <family val="2"/>
    </font>
    <font>
      <sz val="12"/>
      <name val="MS Sans Serif"/>
      <family val="0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7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vertical="top" wrapText="1"/>
    </xf>
    <xf numFmtId="0" fontId="13" fillId="8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5" fillId="11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/>
    </xf>
    <xf numFmtId="0" fontId="26" fillId="11" borderId="1" xfId="0" applyFont="1" applyFill="1" applyBorder="1" applyAlignment="1">
      <alignment vertical="top" wrapText="1"/>
    </xf>
    <xf numFmtId="0" fontId="28" fillId="0" borderId="0" xfId="0" applyFont="1" applyAlignment="1">
      <alignment/>
    </xf>
    <xf numFmtId="1" fontId="27" fillId="12" borderId="1" xfId="0" applyNumberFormat="1" applyFont="1" applyFill="1" applyBorder="1" applyAlignment="1">
      <alignment vertical="top" wrapText="1"/>
    </xf>
    <xf numFmtId="2" fontId="27" fillId="12" borderId="1" xfId="0" applyNumberFormat="1" applyFont="1" applyFill="1" applyBorder="1" applyAlignment="1">
      <alignment vertical="top" wrapText="1"/>
    </xf>
    <xf numFmtId="0" fontId="27" fillId="12" borderId="1" xfId="0" applyFont="1" applyFill="1" applyBorder="1" applyAlignment="1">
      <alignment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/>
    </xf>
    <xf numFmtId="0" fontId="29" fillId="11" borderId="1" xfId="0" applyFont="1" applyFill="1" applyBorder="1" applyAlignment="1">
      <alignment wrapText="1"/>
    </xf>
    <xf numFmtId="0" fontId="26" fillId="0" borderId="1" xfId="0" applyFont="1" applyBorder="1" applyAlignment="1">
      <alignment/>
    </xf>
    <xf numFmtId="0" fontId="25" fillId="0" borderId="0" xfId="0" applyFont="1" applyAlignment="1">
      <alignment/>
    </xf>
    <xf numFmtId="1" fontId="28" fillId="12" borderId="1" xfId="0" applyNumberFormat="1" applyFont="1" applyFill="1" applyBorder="1" applyAlignment="1">
      <alignment vertical="top" wrapText="1"/>
    </xf>
    <xf numFmtId="1" fontId="25" fillId="12" borderId="1" xfId="0" applyNumberFormat="1" applyFont="1" applyFill="1" applyBorder="1" applyAlignment="1">
      <alignment vertical="top" wrapText="1"/>
    </xf>
    <xf numFmtId="2" fontId="25" fillId="11" borderId="1" xfId="0" applyNumberFormat="1" applyFont="1" applyFill="1" applyBorder="1" applyAlignment="1">
      <alignment vertical="top" wrapText="1"/>
    </xf>
    <xf numFmtId="0" fontId="25" fillId="11" borderId="1" xfId="0" applyFont="1" applyFill="1" applyBorder="1" applyAlignment="1">
      <alignment/>
    </xf>
    <xf numFmtId="0" fontId="4" fillId="11" borderId="0" xfId="0" applyFont="1" applyFill="1" applyAlignment="1">
      <alignment/>
    </xf>
    <xf numFmtId="2" fontId="25" fillId="12" borderId="1" xfId="0" applyNumberFormat="1" applyFont="1" applyFill="1" applyBorder="1" applyAlignment="1">
      <alignment vertical="top" wrapText="1"/>
    </xf>
    <xf numFmtId="3" fontId="4" fillId="12" borderId="1" xfId="0" applyNumberFormat="1" applyFont="1" applyFill="1" applyBorder="1" applyAlignment="1">
      <alignment/>
    </xf>
    <xf numFmtId="1" fontId="27" fillId="12" borderId="1" xfId="0" applyNumberFormat="1" applyFont="1" applyFill="1" applyBorder="1" applyAlignment="1">
      <alignment/>
    </xf>
    <xf numFmtId="1" fontId="27" fillId="1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/>
    </xf>
    <xf numFmtId="1" fontId="4" fillId="12" borderId="1" xfId="0" applyNumberFormat="1" applyFont="1" applyFill="1" applyBorder="1" applyAlignment="1">
      <alignment vertical="top" wrapText="1"/>
    </xf>
    <xf numFmtId="0" fontId="25" fillId="12" borderId="1" xfId="0" applyFont="1" applyFill="1" applyBorder="1" applyAlignment="1">
      <alignment/>
    </xf>
    <xf numFmtId="1" fontId="25" fillId="12" borderId="1" xfId="0" applyNumberFormat="1" applyFont="1" applyFill="1" applyBorder="1" applyAlignment="1">
      <alignment horizontal="right" vertical="top" wrapText="1"/>
    </xf>
    <xf numFmtId="2" fontId="4" fillId="11" borderId="1" xfId="0" applyNumberFormat="1" applyFont="1" applyFill="1" applyBorder="1" applyAlignment="1">
      <alignment vertical="top" wrapText="1"/>
    </xf>
    <xf numFmtId="0" fontId="4" fillId="6" borderId="24" xfId="0" applyFont="1" applyFill="1" applyBorder="1" applyAlignment="1">
      <alignment horizontal="left" wrapText="1"/>
    </xf>
    <xf numFmtId="0" fontId="4" fillId="6" borderId="16" xfId="0" applyFont="1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textRotation="180" shrinkToFit="1"/>
    </xf>
    <xf numFmtId="1" fontId="4" fillId="8" borderId="1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4" fillId="10" borderId="24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" fontId="4" fillId="8" borderId="3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5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22">
      <selection activeCell="A1" sqref="A1"/>
    </sheetView>
  </sheetViews>
  <sheetFormatPr defaultColWidth="9.140625" defaultRowHeight="12.75"/>
  <cols>
    <col min="1" max="1" width="20.57421875" style="57" customWidth="1"/>
    <col min="2" max="2" width="5.00390625" style="57" customWidth="1"/>
    <col min="3" max="3" width="30.00390625" style="58" customWidth="1"/>
    <col min="4" max="4" width="6.00390625" style="58" customWidth="1"/>
    <col min="5" max="5" width="4.57421875" style="58" customWidth="1"/>
    <col min="6" max="6" width="14.421875" style="58" customWidth="1"/>
    <col min="7" max="7" width="8.140625" style="58" customWidth="1"/>
    <col min="8" max="8" width="10.8515625" style="58" hidden="1" customWidth="1"/>
    <col min="9" max="9" width="10.421875" style="58" hidden="1" customWidth="1"/>
    <col min="10" max="10" width="8.140625" style="58" hidden="1" customWidth="1"/>
    <col min="11" max="11" width="7.8515625" style="58" hidden="1" customWidth="1"/>
    <col min="12" max="12" width="7.8515625" style="58" customWidth="1"/>
    <col min="13" max="13" width="8.140625" style="58" customWidth="1"/>
    <col min="14" max="14" width="6.8515625" style="58" customWidth="1"/>
    <col min="15" max="15" width="7.7109375" style="58" customWidth="1"/>
    <col min="16" max="16" width="5.7109375" style="58" customWidth="1"/>
    <col min="17" max="17" width="4.28125" style="58" customWidth="1"/>
    <col min="18" max="18" width="6.8515625" style="58" customWidth="1"/>
    <col min="19" max="19" width="5.8515625" style="58" customWidth="1"/>
    <col min="20" max="20" width="7.00390625" style="58" customWidth="1"/>
    <col min="21" max="21" width="8.00390625" style="58" customWidth="1"/>
    <col min="22" max="22" width="6.8515625" style="58" customWidth="1"/>
    <col min="23" max="23" width="4.7109375" style="58" hidden="1" customWidth="1"/>
    <col min="24" max="24" width="7.00390625" style="58" customWidth="1"/>
    <col min="25" max="25" width="7.28125" style="58" customWidth="1"/>
    <col min="26" max="26" width="7.8515625" style="58" customWidth="1"/>
    <col min="27" max="27" width="10.57421875" style="58" customWidth="1"/>
    <col min="28" max="16384" width="9.140625" style="58" customWidth="1"/>
  </cols>
  <sheetData>
    <row r="2" spans="1:2" ht="18">
      <c r="A2" s="81" t="s">
        <v>216</v>
      </c>
      <c r="B2" s="81"/>
    </row>
    <row r="3" spans="1:2" ht="10.5" customHeight="1">
      <c r="A3" s="81"/>
      <c r="B3" s="81"/>
    </row>
    <row r="4" spans="1:27" ht="18">
      <c r="A4" s="154" t="s">
        <v>143</v>
      </c>
      <c r="B4" s="154"/>
      <c r="C4" s="154"/>
      <c r="D4" s="154"/>
      <c r="E4" s="154"/>
      <c r="F4" s="92"/>
      <c r="G4" s="92"/>
      <c r="H4" s="154" t="s">
        <v>141</v>
      </c>
      <c r="I4" s="154"/>
      <c r="J4" s="154"/>
      <c r="K4" s="154" t="s">
        <v>142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 t="s">
        <v>144</v>
      </c>
      <c r="Y4" s="154"/>
      <c r="Z4" s="154"/>
      <c r="AA4" s="154"/>
    </row>
    <row r="5" spans="1:27" s="32" customFormat="1" ht="51" customHeight="1">
      <c r="A5" s="93" t="s">
        <v>93</v>
      </c>
      <c r="B5" s="93" t="s">
        <v>152</v>
      </c>
      <c r="C5" s="82" t="s">
        <v>94</v>
      </c>
      <c r="D5" s="82" t="s">
        <v>1</v>
      </c>
      <c r="E5" s="82" t="s">
        <v>103</v>
      </c>
      <c r="F5" s="82" t="s">
        <v>52</v>
      </c>
      <c r="G5" s="82" t="s">
        <v>213</v>
      </c>
      <c r="H5" s="94" t="s">
        <v>50</v>
      </c>
      <c r="I5" s="94" t="s">
        <v>146</v>
      </c>
      <c r="J5" s="94" t="s">
        <v>140</v>
      </c>
      <c r="K5" s="82" t="s">
        <v>49</v>
      </c>
      <c r="L5" s="82" t="s">
        <v>217</v>
      </c>
      <c r="M5" s="82" t="s">
        <v>149</v>
      </c>
      <c r="N5" s="82" t="s">
        <v>148</v>
      </c>
      <c r="O5" s="82" t="s">
        <v>145</v>
      </c>
      <c r="P5" s="82" t="s">
        <v>46</v>
      </c>
      <c r="Q5" s="82" t="s">
        <v>47</v>
      </c>
      <c r="R5" s="82" t="s">
        <v>48</v>
      </c>
      <c r="S5" s="82" t="s">
        <v>68</v>
      </c>
      <c r="T5" s="82" t="s">
        <v>138</v>
      </c>
      <c r="U5" s="82" t="s">
        <v>39</v>
      </c>
      <c r="V5" s="82" t="s">
        <v>45</v>
      </c>
      <c r="W5" s="82" t="s">
        <v>139</v>
      </c>
      <c r="X5" s="82" t="s">
        <v>20</v>
      </c>
      <c r="Y5" s="82" t="s">
        <v>51</v>
      </c>
      <c r="Z5" s="82" t="s">
        <v>21</v>
      </c>
      <c r="AA5" s="82" t="s">
        <v>22</v>
      </c>
    </row>
    <row r="6" spans="1:27" ht="18" customHeight="1">
      <c r="A6" s="147" t="s">
        <v>3</v>
      </c>
      <c r="B6" s="147">
        <v>2</v>
      </c>
      <c r="C6" s="59" t="s">
        <v>96</v>
      </c>
      <c r="D6" s="143" t="s">
        <v>4</v>
      </c>
      <c r="E6" s="143" t="s">
        <v>5</v>
      </c>
      <c r="F6" s="146" t="s">
        <v>214</v>
      </c>
      <c r="G6" s="2">
        <f>$G$51*X6/$X$51</f>
        <v>6909.735173442745</v>
      </c>
      <c r="H6" s="2"/>
      <c r="I6" s="2"/>
      <c r="J6" s="2"/>
      <c r="K6" s="2"/>
      <c r="L6" s="2"/>
      <c r="M6" s="60">
        <v>10000</v>
      </c>
      <c r="N6" s="61"/>
      <c r="O6" s="2"/>
      <c r="P6" s="62"/>
      <c r="Q6" s="62"/>
      <c r="R6" s="62"/>
      <c r="S6" s="62"/>
      <c r="T6" s="62"/>
      <c r="U6" s="62"/>
      <c r="V6" s="62"/>
      <c r="W6" s="62"/>
      <c r="X6" s="62">
        <f>Z6*(0.5+(AA6-0.5)/2)/10000</f>
        <v>7.125</v>
      </c>
      <c r="Y6" s="62">
        <v>7.125</v>
      </c>
      <c r="Z6" s="62">
        <v>19000</v>
      </c>
      <c r="AA6" s="62">
        <v>7</v>
      </c>
    </row>
    <row r="7" spans="1:27" ht="18" customHeight="1">
      <c r="A7" s="147"/>
      <c r="B7" s="147"/>
      <c r="C7" s="59" t="s">
        <v>95</v>
      </c>
      <c r="D7" s="143"/>
      <c r="E7" s="143"/>
      <c r="F7" s="146"/>
      <c r="G7" s="2"/>
      <c r="H7" s="2"/>
      <c r="I7" s="2"/>
      <c r="J7" s="2"/>
      <c r="K7" s="2"/>
      <c r="L7" s="2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>
        <f aca="true" t="shared" si="0" ref="X7:X49">Z7*(0.5+(AA7-0.5)/2)/10000</f>
        <v>0</v>
      </c>
      <c r="Y7" s="62"/>
      <c r="Z7" s="62"/>
      <c r="AA7" s="62"/>
    </row>
    <row r="8" spans="1:27" ht="15.75" customHeight="1">
      <c r="A8" s="147" t="s">
        <v>23</v>
      </c>
      <c r="B8" s="147">
        <v>2</v>
      </c>
      <c r="C8" s="59" t="s">
        <v>102</v>
      </c>
      <c r="D8" s="143" t="s">
        <v>4</v>
      </c>
      <c r="E8" s="143" t="s">
        <v>10</v>
      </c>
      <c r="F8" s="146"/>
      <c r="G8" s="2">
        <f>$G$51*X8/$X$51</f>
        <v>0</v>
      </c>
      <c r="H8" s="2"/>
      <c r="I8" s="2"/>
      <c r="J8" s="2"/>
      <c r="K8" s="2"/>
      <c r="L8" s="2"/>
      <c r="M8" s="60"/>
      <c r="N8" s="2"/>
      <c r="O8" s="62"/>
      <c r="P8" s="62"/>
      <c r="Q8" s="62"/>
      <c r="R8" s="62"/>
      <c r="S8" s="62"/>
      <c r="T8" s="62"/>
      <c r="U8" s="62"/>
      <c r="V8" s="62"/>
      <c r="W8" s="62"/>
      <c r="X8" s="62">
        <f t="shared" si="0"/>
        <v>0</v>
      </c>
      <c r="Y8" s="62">
        <v>0</v>
      </c>
      <c r="Z8" s="62"/>
      <c r="AA8" s="62"/>
    </row>
    <row r="9" spans="1:27" ht="15.75" customHeight="1">
      <c r="A9" s="147"/>
      <c r="B9" s="147"/>
      <c r="C9" s="59" t="s">
        <v>97</v>
      </c>
      <c r="D9" s="143"/>
      <c r="E9" s="143" t="s">
        <v>10</v>
      </c>
      <c r="F9" s="146"/>
      <c r="G9" s="2"/>
      <c r="H9" s="2"/>
      <c r="I9" s="2"/>
      <c r="J9" s="2"/>
      <c r="K9" s="2"/>
      <c r="L9" s="2"/>
      <c r="M9" s="60"/>
      <c r="N9" s="2"/>
      <c r="O9" s="62"/>
      <c r="P9" s="62"/>
      <c r="Q9" s="62"/>
      <c r="R9" s="62"/>
      <c r="S9" s="62"/>
      <c r="T9" s="62"/>
      <c r="U9" s="62"/>
      <c r="V9" s="62"/>
      <c r="W9" s="62"/>
      <c r="X9" s="62">
        <f t="shared" si="0"/>
        <v>0</v>
      </c>
      <c r="Y9" s="62"/>
      <c r="Z9" s="62"/>
      <c r="AA9" s="62"/>
    </row>
    <row r="10" spans="1:27" ht="15.75" customHeight="1">
      <c r="A10" s="147"/>
      <c r="B10" s="147"/>
      <c r="C10" s="59" t="s">
        <v>98</v>
      </c>
      <c r="D10" s="143"/>
      <c r="E10" s="143"/>
      <c r="F10" s="146"/>
      <c r="G10" s="2"/>
      <c r="H10" s="2"/>
      <c r="I10" s="2"/>
      <c r="J10" s="2"/>
      <c r="K10" s="2"/>
      <c r="L10" s="2"/>
      <c r="M10" s="60"/>
      <c r="N10" s="2"/>
      <c r="O10" s="62"/>
      <c r="P10" s="62"/>
      <c r="Q10" s="62"/>
      <c r="R10" s="62"/>
      <c r="S10" s="62"/>
      <c r="T10" s="62"/>
      <c r="U10" s="62"/>
      <c r="V10" s="62"/>
      <c r="W10" s="62"/>
      <c r="X10" s="62">
        <f t="shared" si="0"/>
        <v>0</v>
      </c>
      <c r="Y10" s="62"/>
      <c r="Z10" s="62"/>
      <c r="AA10" s="62"/>
    </row>
    <row r="11" spans="1:27" ht="15.75" customHeight="1">
      <c r="A11" s="147"/>
      <c r="B11" s="147"/>
      <c r="C11" s="59" t="s">
        <v>99</v>
      </c>
      <c r="D11" s="143"/>
      <c r="E11" s="143"/>
      <c r="F11" s="146"/>
      <c r="G11" s="2"/>
      <c r="H11" s="2"/>
      <c r="I11" s="2"/>
      <c r="J11" s="2"/>
      <c r="K11" s="2"/>
      <c r="L11" s="2"/>
      <c r="M11" s="60"/>
      <c r="N11" s="2"/>
      <c r="O11" s="62"/>
      <c r="P11" s="62"/>
      <c r="Q11" s="62"/>
      <c r="R11" s="62"/>
      <c r="S11" s="62"/>
      <c r="T11" s="62"/>
      <c r="U11" s="62"/>
      <c r="V11" s="62"/>
      <c r="W11" s="62"/>
      <c r="X11" s="62">
        <f t="shared" si="0"/>
        <v>0</v>
      </c>
      <c r="Y11" s="62"/>
      <c r="Z11" s="62"/>
      <c r="AA11" s="62"/>
    </row>
    <row r="12" spans="1:27" ht="15.75" customHeight="1">
      <c r="A12" s="147"/>
      <c r="B12" s="147"/>
      <c r="C12" s="59" t="s">
        <v>100</v>
      </c>
      <c r="D12" s="143"/>
      <c r="E12" s="143"/>
      <c r="F12" s="146"/>
      <c r="G12" s="2"/>
      <c r="H12" s="2"/>
      <c r="I12" s="2"/>
      <c r="J12" s="2"/>
      <c r="K12" s="2"/>
      <c r="L12" s="2"/>
      <c r="M12" s="60"/>
      <c r="N12" s="2"/>
      <c r="O12" s="62"/>
      <c r="P12" s="62"/>
      <c r="Q12" s="62"/>
      <c r="R12" s="62"/>
      <c r="S12" s="62"/>
      <c r="T12" s="62"/>
      <c r="U12" s="62"/>
      <c r="V12" s="62"/>
      <c r="W12" s="62"/>
      <c r="X12" s="62">
        <f t="shared" si="0"/>
        <v>0</v>
      </c>
      <c r="Y12" s="62"/>
      <c r="Z12" s="62"/>
      <c r="AA12" s="62"/>
    </row>
    <row r="13" spans="1:27" ht="15.75" customHeight="1">
      <c r="A13" s="147"/>
      <c r="B13" s="147"/>
      <c r="C13" s="59" t="s">
        <v>101</v>
      </c>
      <c r="D13" s="143"/>
      <c r="E13" s="143"/>
      <c r="F13" s="146"/>
      <c r="G13" s="2"/>
      <c r="H13" s="2"/>
      <c r="I13" s="2"/>
      <c r="J13" s="2"/>
      <c r="K13" s="2"/>
      <c r="L13" s="2"/>
      <c r="M13" s="60"/>
      <c r="N13" s="2"/>
      <c r="O13" s="62"/>
      <c r="P13" s="62"/>
      <c r="Q13" s="62"/>
      <c r="R13" s="62"/>
      <c r="S13" s="62"/>
      <c r="T13" s="62"/>
      <c r="U13" s="62"/>
      <c r="V13" s="62"/>
      <c r="W13" s="62"/>
      <c r="X13" s="62">
        <f t="shared" si="0"/>
        <v>0</v>
      </c>
      <c r="Y13" s="62"/>
      <c r="Z13" s="62"/>
      <c r="AA13" s="62"/>
    </row>
    <row r="14" spans="1:27" ht="15.75" customHeight="1">
      <c r="A14" s="147" t="s">
        <v>9</v>
      </c>
      <c r="B14" s="95">
        <v>3</v>
      </c>
      <c r="C14" s="59" t="s">
        <v>116</v>
      </c>
      <c r="D14" s="143" t="s">
        <v>4</v>
      </c>
      <c r="E14" s="143" t="s">
        <v>10</v>
      </c>
      <c r="F14" s="148"/>
      <c r="G14" s="2">
        <f>$G$51*X14/$X$51</f>
        <v>0</v>
      </c>
      <c r="H14" s="2"/>
      <c r="I14" s="2"/>
      <c r="J14" s="2"/>
      <c r="K14" s="2"/>
      <c r="L14" s="2"/>
      <c r="M14" s="60"/>
      <c r="N14" s="2"/>
      <c r="O14" s="62"/>
      <c r="P14" s="62"/>
      <c r="Q14" s="62"/>
      <c r="R14" s="62"/>
      <c r="S14" s="62"/>
      <c r="T14" s="62"/>
      <c r="U14" s="62"/>
      <c r="V14" s="62"/>
      <c r="W14" s="62"/>
      <c r="X14" s="62">
        <f t="shared" si="0"/>
        <v>0</v>
      </c>
      <c r="Y14" s="62">
        <v>0</v>
      </c>
      <c r="Z14" s="62"/>
      <c r="AA14" s="62"/>
    </row>
    <row r="15" spans="1:27" ht="15.75" customHeight="1">
      <c r="A15" s="147"/>
      <c r="B15" s="95">
        <v>3</v>
      </c>
      <c r="C15" s="59" t="s">
        <v>104</v>
      </c>
      <c r="D15" s="143"/>
      <c r="E15" s="143"/>
      <c r="F15" s="148"/>
      <c r="G15" s="2"/>
      <c r="H15" s="2"/>
      <c r="I15" s="2"/>
      <c r="J15" s="2"/>
      <c r="K15" s="2"/>
      <c r="L15" s="2"/>
      <c r="M15" s="60"/>
      <c r="N15" s="2"/>
      <c r="O15" s="62"/>
      <c r="P15" s="62"/>
      <c r="Q15" s="62"/>
      <c r="R15" s="62"/>
      <c r="S15" s="62"/>
      <c r="T15" s="62"/>
      <c r="U15" s="62"/>
      <c r="V15" s="62"/>
      <c r="W15" s="62"/>
      <c r="X15" s="62">
        <f t="shared" si="0"/>
        <v>0</v>
      </c>
      <c r="Y15" s="62"/>
      <c r="Z15" s="62"/>
      <c r="AA15" s="62"/>
    </row>
    <row r="16" spans="1:27" ht="15.75" customHeight="1">
      <c r="A16" s="147"/>
      <c r="B16" s="95">
        <v>3</v>
      </c>
      <c r="C16" s="59" t="s">
        <v>105</v>
      </c>
      <c r="D16" s="143"/>
      <c r="E16" s="143"/>
      <c r="F16" s="148"/>
      <c r="G16" s="2"/>
      <c r="H16" s="2"/>
      <c r="I16" s="2"/>
      <c r="J16" s="2"/>
      <c r="K16" s="2"/>
      <c r="L16" s="2">
        <v>10000</v>
      </c>
      <c r="M16" s="60"/>
      <c r="N16" s="2"/>
      <c r="O16" s="62"/>
      <c r="P16" s="62"/>
      <c r="Q16" s="62"/>
      <c r="R16" s="62"/>
      <c r="S16" s="62"/>
      <c r="T16" s="62"/>
      <c r="U16" s="62"/>
      <c r="V16" s="62"/>
      <c r="W16" s="62"/>
      <c r="X16" s="62">
        <f t="shared" si="0"/>
        <v>0</v>
      </c>
      <c r="Y16" s="62"/>
      <c r="Z16" s="62"/>
      <c r="AA16" s="62"/>
    </row>
    <row r="17" spans="1:27" ht="15.75" customHeight="1">
      <c r="A17" s="147"/>
      <c r="B17" s="95">
        <v>3</v>
      </c>
      <c r="C17" s="59" t="s">
        <v>106</v>
      </c>
      <c r="D17" s="143"/>
      <c r="E17" s="143"/>
      <c r="F17" s="148"/>
      <c r="G17" s="2"/>
      <c r="H17" s="2"/>
      <c r="I17" s="2"/>
      <c r="J17" s="2"/>
      <c r="K17" s="2"/>
      <c r="L17" s="2"/>
      <c r="M17" s="60"/>
      <c r="N17" s="2"/>
      <c r="O17" s="62"/>
      <c r="P17" s="62"/>
      <c r="Q17" s="62"/>
      <c r="R17" s="62"/>
      <c r="S17" s="62"/>
      <c r="T17" s="62"/>
      <c r="U17" s="62"/>
      <c r="V17" s="62"/>
      <c r="W17" s="62"/>
      <c r="X17" s="62">
        <f t="shared" si="0"/>
        <v>0</v>
      </c>
      <c r="Y17" s="62"/>
      <c r="Z17" s="62"/>
      <c r="AA17" s="62"/>
    </row>
    <row r="18" spans="1:27" ht="15.75" customHeight="1">
      <c r="A18" s="147"/>
      <c r="B18" s="95">
        <v>3</v>
      </c>
      <c r="C18" s="59" t="s">
        <v>107</v>
      </c>
      <c r="D18" s="143"/>
      <c r="E18" s="143"/>
      <c r="F18" s="148"/>
      <c r="G18" s="2"/>
      <c r="H18" s="2"/>
      <c r="I18" s="2"/>
      <c r="J18" s="2"/>
      <c r="K18" s="2"/>
      <c r="L18" s="2"/>
      <c r="M18" s="60"/>
      <c r="N18" s="2"/>
      <c r="O18" s="62"/>
      <c r="P18" s="62"/>
      <c r="Q18" s="62"/>
      <c r="R18" s="62"/>
      <c r="S18" s="62"/>
      <c r="T18" s="62"/>
      <c r="U18" s="62"/>
      <c r="V18" s="62"/>
      <c r="W18" s="62"/>
      <c r="X18" s="62">
        <f t="shared" si="0"/>
        <v>0</v>
      </c>
      <c r="Y18" s="62"/>
      <c r="Z18" s="62"/>
      <c r="AA18" s="62"/>
    </row>
    <row r="19" spans="1:27" ht="15.75" customHeight="1">
      <c r="A19" s="147"/>
      <c r="B19" s="95"/>
      <c r="C19" s="59" t="s">
        <v>108</v>
      </c>
      <c r="D19" s="143"/>
      <c r="E19" s="143"/>
      <c r="F19" s="148"/>
      <c r="G19" s="2"/>
      <c r="H19" s="2"/>
      <c r="I19" s="2"/>
      <c r="J19" s="2"/>
      <c r="K19" s="2"/>
      <c r="L19" s="2"/>
      <c r="M19" s="60"/>
      <c r="N19" s="2"/>
      <c r="O19" s="62"/>
      <c r="P19" s="62"/>
      <c r="Q19" s="62"/>
      <c r="R19" s="62"/>
      <c r="S19" s="62"/>
      <c r="T19" s="62"/>
      <c r="U19" s="62"/>
      <c r="V19" s="62"/>
      <c r="W19" s="62"/>
      <c r="X19" s="62">
        <f t="shared" si="0"/>
        <v>0</v>
      </c>
      <c r="Y19" s="62"/>
      <c r="Z19" s="62"/>
      <c r="AA19" s="62"/>
    </row>
    <row r="20" spans="1:27" ht="15.75" customHeight="1">
      <c r="A20" s="147"/>
      <c r="B20" s="95"/>
      <c r="C20" s="59" t="s">
        <v>109</v>
      </c>
      <c r="D20" s="143"/>
      <c r="E20" s="143"/>
      <c r="F20" s="148"/>
      <c r="G20" s="2"/>
      <c r="H20" s="2"/>
      <c r="I20" s="2"/>
      <c r="J20" s="2"/>
      <c r="K20" s="2"/>
      <c r="L20" s="2"/>
      <c r="M20" s="60"/>
      <c r="N20" s="2"/>
      <c r="O20" s="62"/>
      <c r="P20" s="62"/>
      <c r="Q20" s="62"/>
      <c r="R20" s="62"/>
      <c r="S20" s="62"/>
      <c r="T20" s="62"/>
      <c r="U20" s="62"/>
      <c r="V20" s="62"/>
      <c r="W20" s="62"/>
      <c r="X20" s="62">
        <f t="shared" si="0"/>
        <v>0</v>
      </c>
      <c r="Y20" s="62"/>
      <c r="Z20" s="62"/>
      <c r="AA20" s="62"/>
    </row>
    <row r="21" spans="1:27" ht="15.75" customHeight="1">
      <c r="A21" s="147"/>
      <c r="B21" s="95">
        <v>3</v>
      </c>
      <c r="C21" s="59" t="s">
        <v>110</v>
      </c>
      <c r="D21" s="143"/>
      <c r="E21" s="143"/>
      <c r="F21" s="148"/>
      <c r="G21" s="2"/>
      <c r="H21" s="2"/>
      <c r="I21" s="2"/>
      <c r="J21" s="2"/>
      <c r="K21" s="2"/>
      <c r="L21" s="2"/>
      <c r="M21" s="60"/>
      <c r="N21" s="2"/>
      <c r="O21" s="62"/>
      <c r="P21" s="62"/>
      <c r="Q21" s="62"/>
      <c r="R21" s="62"/>
      <c r="S21" s="62"/>
      <c r="T21" s="62"/>
      <c r="U21" s="62"/>
      <c r="V21" s="62"/>
      <c r="W21" s="62"/>
      <c r="X21" s="62">
        <f t="shared" si="0"/>
        <v>0</v>
      </c>
      <c r="Y21" s="62"/>
      <c r="Z21" s="62"/>
      <c r="AA21" s="62"/>
    </row>
    <row r="22" spans="1:27" ht="15.75" customHeight="1">
      <c r="A22" s="147"/>
      <c r="B22" s="95">
        <v>3</v>
      </c>
      <c r="C22" s="59" t="s">
        <v>111</v>
      </c>
      <c r="D22" s="143"/>
      <c r="E22" s="143"/>
      <c r="F22" s="148"/>
      <c r="G22" s="2"/>
      <c r="H22" s="2"/>
      <c r="I22" s="2"/>
      <c r="J22" s="2"/>
      <c r="K22" s="2"/>
      <c r="L22" s="2"/>
      <c r="M22" s="60"/>
      <c r="N22" s="2"/>
      <c r="O22" s="62"/>
      <c r="P22" s="62"/>
      <c r="Q22" s="62"/>
      <c r="R22" s="62"/>
      <c r="S22" s="62"/>
      <c r="T22" s="62"/>
      <c r="U22" s="62"/>
      <c r="V22" s="62"/>
      <c r="W22" s="62"/>
      <c r="X22" s="62">
        <f t="shared" si="0"/>
        <v>0</v>
      </c>
      <c r="Y22" s="62"/>
      <c r="Z22" s="62"/>
      <c r="AA22" s="62"/>
    </row>
    <row r="23" spans="1:27" ht="15.75" customHeight="1">
      <c r="A23" s="147"/>
      <c r="B23" s="95">
        <v>2</v>
      </c>
      <c r="C23" s="59" t="s">
        <v>112</v>
      </c>
      <c r="D23" s="143"/>
      <c r="E23" s="143"/>
      <c r="F23" s="148"/>
      <c r="G23" s="2"/>
      <c r="H23" s="2"/>
      <c r="I23" s="2"/>
      <c r="J23" s="2"/>
      <c r="K23" s="2"/>
      <c r="L23" s="2">
        <v>5000</v>
      </c>
      <c r="M23" s="60"/>
      <c r="N23" s="2"/>
      <c r="O23" s="62"/>
      <c r="P23" s="62"/>
      <c r="Q23" s="62"/>
      <c r="R23" s="62"/>
      <c r="S23" s="62"/>
      <c r="T23" s="62"/>
      <c r="U23" s="62"/>
      <c r="V23" s="62"/>
      <c r="W23" s="62"/>
      <c r="X23" s="62">
        <f t="shared" si="0"/>
        <v>0</v>
      </c>
      <c r="Y23" s="62"/>
      <c r="Z23" s="62"/>
      <c r="AA23" s="62"/>
    </row>
    <row r="24" spans="1:27" ht="15.75" customHeight="1">
      <c r="A24" s="147"/>
      <c r="B24" s="95">
        <v>2</v>
      </c>
      <c r="C24" s="59" t="s">
        <v>113</v>
      </c>
      <c r="D24" s="143"/>
      <c r="E24" s="143"/>
      <c r="F24" s="148"/>
      <c r="G24" s="2"/>
      <c r="H24" s="2"/>
      <c r="I24" s="2"/>
      <c r="J24" s="2"/>
      <c r="K24" s="2"/>
      <c r="L24" s="2"/>
      <c r="M24" s="60"/>
      <c r="N24" s="2"/>
      <c r="O24" s="62"/>
      <c r="P24" s="62"/>
      <c r="Q24" s="62"/>
      <c r="R24" s="62"/>
      <c r="S24" s="62"/>
      <c r="T24" s="62"/>
      <c r="U24" s="62"/>
      <c r="V24" s="62"/>
      <c r="W24" s="62"/>
      <c r="X24" s="62">
        <f t="shared" si="0"/>
        <v>0</v>
      </c>
      <c r="Y24" s="62"/>
      <c r="Z24" s="62"/>
      <c r="AA24" s="62"/>
    </row>
    <row r="25" spans="1:27" ht="15.75" customHeight="1">
      <c r="A25" s="147"/>
      <c r="B25" s="95">
        <v>2</v>
      </c>
      <c r="C25" s="59" t="s">
        <v>114</v>
      </c>
      <c r="D25" s="143"/>
      <c r="E25" s="143"/>
      <c r="F25" s="148"/>
      <c r="G25" s="2"/>
      <c r="H25" s="2"/>
      <c r="I25" s="2"/>
      <c r="J25" s="2"/>
      <c r="K25" s="2"/>
      <c r="L25" s="2"/>
      <c r="M25" s="60"/>
      <c r="N25" s="2"/>
      <c r="O25" s="62"/>
      <c r="P25" s="62"/>
      <c r="Q25" s="62"/>
      <c r="R25" s="62"/>
      <c r="S25" s="62"/>
      <c r="T25" s="62"/>
      <c r="U25" s="62"/>
      <c r="V25" s="62"/>
      <c r="W25" s="62"/>
      <c r="X25" s="62">
        <f t="shared" si="0"/>
        <v>0</v>
      </c>
      <c r="Y25" s="62"/>
      <c r="Z25" s="62"/>
      <c r="AA25" s="62"/>
    </row>
    <row r="26" spans="1:27" ht="15.75" customHeight="1">
      <c r="A26" s="147"/>
      <c r="B26" s="95">
        <v>1</v>
      </c>
      <c r="C26" s="59" t="s">
        <v>115</v>
      </c>
      <c r="D26" s="143"/>
      <c r="E26" s="143"/>
      <c r="F26" s="148"/>
      <c r="G26" s="2"/>
      <c r="H26" s="2"/>
      <c r="I26" s="2"/>
      <c r="J26" s="2"/>
      <c r="K26" s="2"/>
      <c r="L26" s="2">
        <v>15000</v>
      </c>
      <c r="M26" s="60"/>
      <c r="N26" s="2"/>
      <c r="O26" s="62"/>
      <c r="P26" s="62"/>
      <c r="Q26" s="62"/>
      <c r="R26" s="62"/>
      <c r="S26" s="62"/>
      <c r="T26" s="62"/>
      <c r="U26" s="62"/>
      <c r="V26" s="62"/>
      <c r="W26" s="62"/>
      <c r="X26" s="62">
        <f t="shared" si="0"/>
        <v>0</v>
      </c>
      <c r="Y26" s="62"/>
      <c r="Z26" s="62"/>
      <c r="AA26" s="62"/>
    </row>
    <row r="27" spans="1:27" ht="40.5" customHeight="1">
      <c r="A27" s="95" t="s">
        <v>90</v>
      </c>
      <c r="B27" s="95"/>
      <c r="C27" s="59" t="s">
        <v>117</v>
      </c>
      <c r="D27" s="64" t="s">
        <v>63</v>
      </c>
      <c r="E27" s="64" t="s">
        <v>5</v>
      </c>
      <c r="F27" s="60" t="s">
        <v>61</v>
      </c>
      <c r="G27" s="2">
        <f>$G$51*X27/$X$51</f>
        <v>0</v>
      </c>
      <c r="H27" s="2"/>
      <c r="I27" s="2"/>
      <c r="J27" s="2"/>
      <c r="K27" s="2"/>
      <c r="L27" s="2"/>
      <c r="M27" s="60"/>
      <c r="N27" s="2"/>
      <c r="O27" s="62"/>
      <c r="P27" s="62"/>
      <c r="Q27" s="62"/>
      <c r="R27" s="62"/>
      <c r="S27" s="62"/>
      <c r="T27" s="62"/>
      <c r="U27" s="62"/>
      <c r="V27" s="62"/>
      <c r="W27" s="62"/>
      <c r="X27" s="62">
        <f t="shared" si="0"/>
        <v>0</v>
      </c>
      <c r="Y27" s="62">
        <v>0</v>
      </c>
      <c r="Z27" s="62"/>
      <c r="AA27" s="62"/>
    </row>
    <row r="28" spans="1:27" ht="43.5" customHeight="1">
      <c r="A28" s="95" t="s">
        <v>91</v>
      </c>
      <c r="B28" s="95"/>
      <c r="C28" s="59" t="s">
        <v>125</v>
      </c>
      <c r="D28" s="64" t="s">
        <v>64</v>
      </c>
      <c r="E28" s="64" t="s">
        <v>5</v>
      </c>
      <c r="F28" s="60" t="s">
        <v>62</v>
      </c>
      <c r="G28" s="2">
        <f>$G$51*X28/$X$51</f>
        <v>0</v>
      </c>
      <c r="H28" s="2"/>
      <c r="I28" s="2"/>
      <c r="J28" s="2"/>
      <c r="K28" s="2"/>
      <c r="L28" s="2"/>
      <c r="M28" s="60"/>
      <c r="N28" s="2"/>
      <c r="O28" s="62"/>
      <c r="P28" s="62"/>
      <c r="Q28" s="62"/>
      <c r="R28" s="62"/>
      <c r="S28" s="62"/>
      <c r="T28" s="62"/>
      <c r="U28" s="62"/>
      <c r="V28" s="62"/>
      <c r="W28" s="62"/>
      <c r="X28" s="62">
        <f t="shared" si="0"/>
        <v>0</v>
      </c>
      <c r="Y28" s="62"/>
      <c r="Z28" s="62"/>
      <c r="AA28" s="62"/>
    </row>
    <row r="29" spans="1:27" ht="27" customHeight="1">
      <c r="A29" s="147" t="s">
        <v>60</v>
      </c>
      <c r="B29" s="147">
        <v>2</v>
      </c>
      <c r="C29" s="59" t="s">
        <v>119</v>
      </c>
      <c r="D29" s="142" t="s">
        <v>4</v>
      </c>
      <c r="E29" s="142" t="s">
        <v>10</v>
      </c>
      <c r="F29" s="146"/>
      <c r="G29" s="2">
        <f>$G$51*X29/$X$51</f>
        <v>0</v>
      </c>
      <c r="H29" s="2"/>
      <c r="I29" s="2"/>
      <c r="J29" s="2"/>
      <c r="K29" s="2"/>
      <c r="L29" s="2"/>
      <c r="M29" s="61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>
        <f t="shared" si="0"/>
        <v>0</v>
      </c>
      <c r="Y29" s="62">
        <v>0</v>
      </c>
      <c r="Z29" s="62"/>
      <c r="AA29" s="62"/>
    </row>
    <row r="30" spans="1:27" ht="15.75" customHeight="1">
      <c r="A30" s="147"/>
      <c r="B30" s="147"/>
      <c r="C30" s="59" t="s">
        <v>118</v>
      </c>
      <c r="D30" s="142"/>
      <c r="E30" s="142"/>
      <c r="F30" s="146"/>
      <c r="G30" s="2"/>
      <c r="H30" s="2"/>
      <c r="I30" s="2"/>
      <c r="J30" s="2"/>
      <c r="K30" s="2"/>
      <c r="L30" s="2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>
        <f t="shared" si="0"/>
        <v>0</v>
      </c>
      <c r="Y30" s="62"/>
      <c r="Z30" s="62"/>
      <c r="AA30" s="62"/>
    </row>
    <row r="31" spans="1:27" ht="52.5" customHeight="1">
      <c r="A31" s="95" t="s">
        <v>29</v>
      </c>
      <c r="B31" s="95">
        <v>2</v>
      </c>
      <c r="C31" s="59" t="s">
        <v>137</v>
      </c>
      <c r="D31" s="64" t="s">
        <v>4</v>
      </c>
      <c r="E31" s="64" t="s">
        <v>5</v>
      </c>
      <c r="F31" s="61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1">
        <v>2000</v>
      </c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>
        <f t="shared" si="0"/>
        <v>3.01</v>
      </c>
      <c r="Y31" s="62">
        <v>3.01</v>
      </c>
      <c r="Z31" s="62">
        <v>14000</v>
      </c>
      <c r="AA31" s="62">
        <v>3.8</v>
      </c>
    </row>
    <row r="32" spans="1:27" ht="15.75" customHeight="1">
      <c r="A32" s="147" t="s">
        <v>16</v>
      </c>
      <c r="B32" s="147">
        <v>3</v>
      </c>
      <c r="C32" s="59" t="s">
        <v>16</v>
      </c>
      <c r="D32" s="142" t="s">
        <v>4</v>
      </c>
      <c r="E32" s="142" t="s">
        <v>5</v>
      </c>
      <c r="F32" s="146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1">
        <v>700</v>
      </c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>
        <f t="shared" si="0"/>
        <v>2.2549999999999994</v>
      </c>
      <c r="Y32" s="62">
        <v>2.255</v>
      </c>
      <c r="Z32" s="62">
        <v>11000</v>
      </c>
      <c r="AA32" s="62">
        <v>3.6</v>
      </c>
    </row>
    <row r="33" spans="1:27" ht="15.75" customHeight="1">
      <c r="A33" s="147"/>
      <c r="B33" s="147"/>
      <c r="C33" s="59" t="s">
        <v>120</v>
      </c>
      <c r="D33" s="142"/>
      <c r="E33" s="142"/>
      <c r="F33" s="146"/>
      <c r="G33" s="2"/>
      <c r="H33" s="2"/>
      <c r="I33" s="2"/>
      <c r="J33" s="2"/>
      <c r="K33" s="2"/>
      <c r="L33" s="2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>
        <f t="shared" si="0"/>
        <v>0</v>
      </c>
      <c r="Y33" s="62"/>
      <c r="Z33" s="62"/>
      <c r="AA33" s="62"/>
    </row>
    <row r="34" spans="1:27" ht="15.75" customHeight="1">
      <c r="A34" s="147" t="s">
        <v>11</v>
      </c>
      <c r="B34" s="147">
        <v>2</v>
      </c>
      <c r="C34" s="59" t="s">
        <v>123</v>
      </c>
      <c r="D34" s="142" t="s">
        <v>4</v>
      </c>
      <c r="E34" s="143" t="s">
        <v>5</v>
      </c>
      <c r="F34" s="146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1">
        <v>2400</v>
      </c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>
        <f t="shared" si="0"/>
        <v>2.7</v>
      </c>
      <c r="Y34" s="62">
        <v>2.7</v>
      </c>
      <c r="Z34" s="62">
        <v>12000</v>
      </c>
      <c r="AA34" s="62">
        <v>4</v>
      </c>
    </row>
    <row r="35" spans="1:27" ht="15.75" customHeight="1">
      <c r="A35" s="147"/>
      <c r="B35" s="147"/>
      <c r="C35" s="59" t="s">
        <v>121</v>
      </c>
      <c r="D35" s="142"/>
      <c r="E35" s="143"/>
      <c r="F35" s="146"/>
      <c r="G35" s="2"/>
      <c r="H35" s="2"/>
      <c r="I35" s="2"/>
      <c r="J35" s="2"/>
      <c r="K35" s="2"/>
      <c r="L35" s="2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>
        <f t="shared" si="0"/>
        <v>0</v>
      </c>
      <c r="Y35" s="62"/>
      <c r="Z35" s="62"/>
      <c r="AA35" s="62"/>
    </row>
    <row r="36" spans="1:27" ht="15.75" customHeight="1">
      <c r="A36" s="147"/>
      <c r="B36" s="147"/>
      <c r="C36" s="59" t="s">
        <v>122</v>
      </c>
      <c r="D36" s="142"/>
      <c r="E36" s="143"/>
      <c r="F36" s="146"/>
      <c r="G36" s="2"/>
      <c r="H36" s="2"/>
      <c r="I36" s="2"/>
      <c r="J36" s="2"/>
      <c r="K36" s="2"/>
      <c r="L36" s="2"/>
      <c r="M36" s="61"/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>
        <f t="shared" si="0"/>
        <v>0</v>
      </c>
      <c r="Y36" s="62"/>
      <c r="Z36" s="62"/>
      <c r="AA36" s="62"/>
    </row>
    <row r="37" spans="1:27" ht="15.75" customHeight="1">
      <c r="A37" s="147"/>
      <c r="B37" s="147"/>
      <c r="C37" s="59" t="s">
        <v>100</v>
      </c>
      <c r="D37" s="142"/>
      <c r="E37" s="143"/>
      <c r="F37" s="146"/>
      <c r="G37" s="2"/>
      <c r="H37" s="2"/>
      <c r="I37" s="2"/>
      <c r="J37" s="2"/>
      <c r="K37" s="2"/>
      <c r="L37" s="2"/>
      <c r="M37" s="61"/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>
        <f t="shared" si="0"/>
        <v>0</v>
      </c>
      <c r="Y37" s="62"/>
      <c r="Z37" s="62"/>
      <c r="AA37" s="62"/>
    </row>
    <row r="38" spans="1:27" ht="30.75" customHeight="1">
      <c r="A38" s="95" t="s">
        <v>14</v>
      </c>
      <c r="B38" s="95">
        <v>3</v>
      </c>
      <c r="C38" s="59" t="s">
        <v>124</v>
      </c>
      <c r="D38" s="64" t="s">
        <v>4</v>
      </c>
      <c r="E38" s="64" t="s">
        <v>5</v>
      </c>
      <c r="F38" s="60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0">
        <v>3500</v>
      </c>
      <c r="N38" s="2"/>
      <c r="O38" s="62"/>
      <c r="P38" s="62"/>
      <c r="Q38" s="62"/>
      <c r="R38" s="62"/>
      <c r="S38" s="62"/>
      <c r="T38" s="62"/>
      <c r="U38" s="62"/>
      <c r="V38" s="62"/>
      <c r="W38" s="62"/>
      <c r="X38" s="62">
        <f t="shared" si="0"/>
        <v>2.58</v>
      </c>
      <c r="Y38" s="62">
        <v>2.58</v>
      </c>
      <c r="Z38" s="62">
        <v>12000</v>
      </c>
      <c r="AA38" s="62">
        <v>3.8</v>
      </c>
    </row>
    <row r="39" spans="1:27" ht="15.75" customHeight="1">
      <c r="A39" s="147" t="s">
        <v>15</v>
      </c>
      <c r="B39" s="147">
        <v>1</v>
      </c>
      <c r="C39" s="59" t="s">
        <v>127</v>
      </c>
      <c r="D39" s="142" t="s">
        <v>4</v>
      </c>
      <c r="E39" s="143" t="s">
        <v>5</v>
      </c>
      <c r="F39" s="146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1">
        <v>1200</v>
      </c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>
        <f t="shared" si="0"/>
        <v>2.4</v>
      </c>
      <c r="Y39" s="62">
        <v>2.4</v>
      </c>
      <c r="Z39" s="62">
        <v>12000</v>
      </c>
      <c r="AA39" s="62">
        <v>3.5</v>
      </c>
    </row>
    <row r="40" spans="1:27" ht="15.75" customHeight="1">
      <c r="A40" s="147"/>
      <c r="B40" s="147"/>
      <c r="C40" s="59" t="s">
        <v>126</v>
      </c>
      <c r="D40" s="142"/>
      <c r="E40" s="143"/>
      <c r="F40" s="146"/>
      <c r="G40" s="2"/>
      <c r="H40" s="2"/>
      <c r="I40" s="2"/>
      <c r="J40" s="2"/>
      <c r="K40" s="2"/>
      <c r="L40" s="2"/>
      <c r="M40" s="61"/>
      <c r="N40" s="61"/>
      <c r="O40" s="62"/>
      <c r="P40" s="62"/>
      <c r="Q40" s="62"/>
      <c r="R40" s="62"/>
      <c r="S40" s="62"/>
      <c r="T40" s="62"/>
      <c r="U40" s="62"/>
      <c r="V40" s="62"/>
      <c r="W40" s="62"/>
      <c r="X40" s="62">
        <f t="shared" si="0"/>
        <v>0</v>
      </c>
      <c r="Y40" s="62"/>
      <c r="Z40" s="62"/>
      <c r="AA40" s="62"/>
    </row>
    <row r="41" spans="1:27" ht="15.75" customHeight="1">
      <c r="A41" s="147" t="s">
        <v>12</v>
      </c>
      <c r="B41" s="147">
        <v>1</v>
      </c>
      <c r="C41" s="59" t="s">
        <v>130</v>
      </c>
      <c r="D41" s="142" t="s">
        <v>4</v>
      </c>
      <c r="E41" s="143" t="s">
        <v>5</v>
      </c>
      <c r="F41" s="146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1">
        <v>1600</v>
      </c>
      <c r="N41" s="61"/>
      <c r="O41" s="62"/>
      <c r="P41" s="62"/>
      <c r="Q41" s="62"/>
      <c r="R41" s="62"/>
      <c r="S41" s="62"/>
      <c r="T41" s="62"/>
      <c r="U41" s="62"/>
      <c r="V41" s="62"/>
      <c r="W41" s="62"/>
      <c r="X41" s="62">
        <f t="shared" si="0"/>
        <v>2.145</v>
      </c>
      <c r="Y41" s="62">
        <v>2.145</v>
      </c>
      <c r="Z41" s="62">
        <v>11000</v>
      </c>
      <c r="AA41" s="62">
        <v>3.4</v>
      </c>
    </row>
    <row r="42" spans="1:27" ht="15.75" customHeight="1">
      <c r="A42" s="147"/>
      <c r="B42" s="147"/>
      <c r="C42" s="59" t="s">
        <v>128</v>
      </c>
      <c r="D42" s="142"/>
      <c r="E42" s="143"/>
      <c r="F42" s="146"/>
      <c r="G42" s="2"/>
      <c r="H42" s="2"/>
      <c r="I42" s="2"/>
      <c r="J42" s="2"/>
      <c r="K42" s="2"/>
      <c r="L42" s="2"/>
      <c r="M42" s="61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>
        <f t="shared" si="0"/>
        <v>0</v>
      </c>
      <c r="Y42" s="62"/>
      <c r="Z42" s="62"/>
      <c r="AA42" s="62"/>
    </row>
    <row r="43" spans="1:27" ht="15.75" customHeight="1">
      <c r="A43" s="147"/>
      <c r="B43" s="147"/>
      <c r="C43" s="59" t="s">
        <v>129</v>
      </c>
      <c r="D43" s="142"/>
      <c r="E43" s="143"/>
      <c r="F43" s="147"/>
      <c r="G43" s="2"/>
      <c r="H43" s="2"/>
      <c r="I43" s="2"/>
      <c r="J43" s="2"/>
      <c r="K43" s="2"/>
      <c r="L43" s="2"/>
      <c r="M43" s="61"/>
      <c r="N43" s="2"/>
      <c r="O43" s="62"/>
      <c r="P43" s="62"/>
      <c r="Q43" s="62"/>
      <c r="R43" s="62"/>
      <c r="S43" s="62"/>
      <c r="T43" s="62"/>
      <c r="U43" s="62"/>
      <c r="V43" s="62"/>
      <c r="W43" s="62"/>
      <c r="X43" s="62">
        <f t="shared" si="0"/>
        <v>0</v>
      </c>
      <c r="Y43" s="62"/>
      <c r="Z43" s="62"/>
      <c r="AA43" s="62"/>
    </row>
    <row r="44" spans="1:27" ht="30.75" customHeight="1">
      <c r="A44" s="95" t="s">
        <v>13</v>
      </c>
      <c r="B44" s="95">
        <v>2</v>
      </c>
      <c r="C44" s="59" t="s">
        <v>131</v>
      </c>
      <c r="D44" s="64" t="s">
        <v>4</v>
      </c>
      <c r="E44" s="64" t="s">
        <v>5</v>
      </c>
      <c r="F44" s="60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0">
        <v>2500</v>
      </c>
      <c r="N44" s="2"/>
      <c r="O44" s="2"/>
      <c r="P44" s="62"/>
      <c r="Q44" s="62"/>
      <c r="R44" s="62"/>
      <c r="S44" s="62"/>
      <c r="T44" s="62"/>
      <c r="U44" s="62"/>
      <c r="V44" s="62"/>
      <c r="W44" s="62"/>
      <c r="X44" s="62">
        <f t="shared" si="0"/>
        <v>1.35</v>
      </c>
      <c r="Y44" s="62">
        <v>1.35</v>
      </c>
      <c r="Z44" s="62">
        <v>6000</v>
      </c>
      <c r="AA44" s="62">
        <v>4</v>
      </c>
    </row>
    <row r="45" spans="1:27" ht="27.75" customHeight="1">
      <c r="A45" s="95" t="s">
        <v>6</v>
      </c>
      <c r="B45" s="95">
        <v>1</v>
      </c>
      <c r="C45" s="59" t="s">
        <v>132</v>
      </c>
      <c r="D45" s="64" t="s">
        <v>4</v>
      </c>
      <c r="E45" s="64" t="s">
        <v>5</v>
      </c>
      <c r="F45" s="60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0">
        <v>6000</v>
      </c>
      <c r="N45" s="2"/>
      <c r="O45" s="2"/>
      <c r="P45" s="62"/>
      <c r="Q45" s="62"/>
      <c r="R45" s="62"/>
      <c r="S45" s="62"/>
      <c r="T45" s="62"/>
      <c r="U45" s="62"/>
      <c r="V45" s="62"/>
      <c r="W45" s="62"/>
      <c r="X45" s="62">
        <f t="shared" si="0"/>
        <v>3.2450000000000006</v>
      </c>
      <c r="Y45" s="62">
        <v>3.245</v>
      </c>
      <c r="Z45" s="62">
        <v>11000</v>
      </c>
      <c r="AA45" s="62">
        <v>5.4</v>
      </c>
    </row>
    <row r="46" spans="1:27" ht="15.75" customHeight="1">
      <c r="A46" s="147" t="s">
        <v>24</v>
      </c>
      <c r="B46" s="147">
        <v>1</v>
      </c>
      <c r="C46" s="59" t="s">
        <v>133</v>
      </c>
      <c r="D46" s="143" t="s">
        <v>4</v>
      </c>
      <c r="E46" s="143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0"/>
      <c r="N46" s="2"/>
      <c r="O46" s="62"/>
      <c r="P46" s="62"/>
      <c r="Q46" s="62"/>
      <c r="R46" s="62"/>
      <c r="S46" s="62"/>
      <c r="T46" s="62"/>
      <c r="U46" s="62"/>
      <c r="V46" s="62"/>
      <c r="W46" s="62"/>
      <c r="X46" s="62">
        <f t="shared" si="0"/>
        <v>0</v>
      </c>
      <c r="Y46" s="62">
        <v>0</v>
      </c>
      <c r="Z46" s="62"/>
      <c r="AA46" s="62"/>
    </row>
    <row r="47" spans="1:27" ht="15.75" customHeight="1">
      <c r="A47" s="147"/>
      <c r="B47" s="147"/>
      <c r="C47" s="59" t="s">
        <v>134</v>
      </c>
      <c r="D47" s="143"/>
      <c r="E47" s="143"/>
      <c r="F47" s="60"/>
      <c r="G47" s="2"/>
      <c r="H47" s="2"/>
      <c r="I47" s="2"/>
      <c r="J47" s="2"/>
      <c r="K47" s="2"/>
      <c r="L47" s="2"/>
      <c r="M47" s="60"/>
      <c r="N47" s="2"/>
      <c r="O47" s="62"/>
      <c r="P47" s="62"/>
      <c r="Q47" s="62"/>
      <c r="R47" s="62"/>
      <c r="S47" s="62"/>
      <c r="T47" s="62"/>
      <c r="U47" s="62"/>
      <c r="V47" s="62"/>
      <c r="W47" s="62"/>
      <c r="X47" s="62">
        <f t="shared" si="0"/>
        <v>0</v>
      </c>
      <c r="Y47" s="62"/>
      <c r="Z47" s="62"/>
      <c r="AA47" s="62"/>
    </row>
    <row r="48" spans="1:27" ht="15.75" customHeight="1">
      <c r="A48" s="147"/>
      <c r="B48" s="147"/>
      <c r="C48" s="59" t="s">
        <v>135</v>
      </c>
      <c r="D48" s="143"/>
      <c r="E48" s="143"/>
      <c r="F48" s="60"/>
      <c r="G48" s="2"/>
      <c r="H48" s="2"/>
      <c r="I48" s="2"/>
      <c r="J48" s="2"/>
      <c r="K48" s="2"/>
      <c r="L48" s="2"/>
      <c r="M48" s="60"/>
      <c r="N48" s="2"/>
      <c r="O48" s="62"/>
      <c r="P48" s="62"/>
      <c r="Q48" s="62"/>
      <c r="R48" s="62"/>
      <c r="S48" s="62"/>
      <c r="T48" s="62"/>
      <c r="U48" s="62"/>
      <c r="V48" s="62"/>
      <c r="W48" s="62"/>
      <c r="X48" s="62">
        <f t="shared" si="0"/>
        <v>0</v>
      </c>
      <c r="Y48" s="62"/>
      <c r="Z48" s="62"/>
      <c r="AA48" s="62"/>
    </row>
    <row r="49" spans="1:27" ht="15.75" customHeight="1">
      <c r="A49" s="147"/>
      <c r="B49" s="147"/>
      <c r="C49" s="59" t="s">
        <v>136</v>
      </c>
      <c r="D49" s="143"/>
      <c r="E49" s="143"/>
      <c r="F49" s="60"/>
      <c r="G49" s="2"/>
      <c r="H49" s="2"/>
      <c r="I49" s="2"/>
      <c r="J49" s="2"/>
      <c r="K49" s="2"/>
      <c r="L49" s="2"/>
      <c r="M49" s="60"/>
      <c r="N49" s="2"/>
      <c r="O49" s="62"/>
      <c r="P49" s="62"/>
      <c r="Q49" s="62"/>
      <c r="R49" s="62"/>
      <c r="S49" s="62"/>
      <c r="T49" s="62"/>
      <c r="U49" s="62"/>
      <c r="V49" s="62"/>
      <c r="W49" s="62"/>
      <c r="X49" s="62">
        <f t="shared" si="0"/>
        <v>0</v>
      </c>
      <c r="Y49" s="62"/>
      <c r="Z49" s="62"/>
      <c r="AA49" s="62"/>
    </row>
    <row r="50" spans="1:27" ht="9.75" customHeight="1">
      <c r="A50" s="65"/>
      <c r="B50" s="66"/>
      <c r="C50" s="32"/>
      <c r="D50" s="32"/>
      <c r="E50" s="32"/>
      <c r="F50" s="66"/>
      <c r="G50" s="66"/>
      <c r="H50" s="65"/>
      <c r="I50" s="66"/>
      <c r="J50" s="67"/>
      <c r="K50" s="6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69"/>
      <c r="X50" s="68"/>
      <c r="Y50" s="32"/>
      <c r="Z50" s="32"/>
      <c r="AA50" s="69"/>
    </row>
    <row r="51" spans="1:27" ht="15" customHeight="1">
      <c r="A51" s="149" t="s">
        <v>59</v>
      </c>
      <c r="B51" s="150"/>
      <c r="C51" s="150"/>
      <c r="D51" s="70"/>
      <c r="E51" s="71"/>
      <c r="F51" s="83" t="s">
        <v>55</v>
      </c>
      <c r="G51" s="32">
        <v>26000</v>
      </c>
      <c r="H51" s="84">
        <f>SUM(H6:H50)</f>
        <v>0</v>
      </c>
      <c r="I51" s="85">
        <f>SUM(I6:I50)</f>
        <v>0</v>
      </c>
      <c r="J51" s="86">
        <f>SUM(J6:J50)</f>
        <v>0</v>
      </c>
      <c r="K51" s="72">
        <f aca="true" t="shared" si="1" ref="K51:T51">SUM(K6:K50)</f>
        <v>0</v>
      </c>
      <c r="L51" s="71"/>
      <c r="M51" s="73">
        <f t="shared" si="1"/>
        <v>29900</v>
      </c>
      <c r="N51" s="73">
        <f t="shared" si="1"/>
        <v>0</v>
      </c>
      <c r="O51" s="73">
        <f t="shared" si="1"/>
        <v>0</v>
      </c>
      <c r="P51" s="73">
        <f t="shared" si="1"/>
        <v>0</v>
      </c>
      <c r="Q51" s="73">
        <f t="shared" si="1"/>
        <v>0</v>
      </c>
      <c r="R51" s="73">
        <f t="shared" si="1"/>
        <v>0</v>
      </c>
      <c r="S51" s="73">
        <f t="shared" si="1"/>
        <v>0</v>
      </c>
      <c r="T51" s="73">
        <f t="shared" si="1"/>
        <v>0</v>
      </c>
      <c r="U51" s="73">
        <f aca="true" t="shared" si="2" ref="U51:Z51">SUM(U6:U50)</f>
        <v>0</v>
      </c>
      <c r="V51" s="73">
        <f t="shared" si="2"/>
        <v>0</v>
      </c>
      <c r="W51" s="74">
        <f t="shared" si="2"/>
        <v>0</v>
      </c>
      <c r="X51" s="72">
        <f t="shared" si="2"/>
        <v>26.810000000000002</v>
      </c>
      <c r="Y51" s="73">
        <f t="shared" si="2"/>
        <v>26.810000000000002</v>
      </c>
      <c r="Z51" s="73">
        <f t="shared" si="2"/>
        <v>108000</v>
      </c>
      <c r="AA51" s="63"/>
    </row>
    <row r="52" spans="1:27" ht="16.5" thickBot="1">
      <c r="A52" s="151" t="s">
        <v>65</v>
      </c>
      <c r="B52" s="152"/>
      <c r="C52" s="153"/>
      <c r="D52" s="144" t="s">
        <v>147</v>
      </c>
      <c r="E52" s="145"/>
      <c r="F52" s="75"/>
      <c r="G52" s="75">
        <f>G51*0</f>
        <v>0</v>
      </c>
      <c r="H52" s="87" t="e">
        <f>I52/H51</f>
        <v>#DIV/0!</v>
      </c>
      <c r="I52" s="88">
        <f>I51*260</f>
        <v>0</v>
      </c>
      <c r="J52" s="89">
        <f>J51*1</f>
        <v>0</v>
      </c>
      <c r="K52" s="76">
        <f>K51*0.3</f>
        <v>0</v>
      </c>
      <c r="L52" s="91"/>
      <c r="M52" s="77">
        <f>M51*2</f>
        <v>59800</v>
      </c>
      <c r="N52" s="77">
        <f>N51*4</f>
        <v>0</v>
      </c>
      <c r="O52" s="77">
        <f>O51*260</f>
        <v>0</v>
      </c>
      <c r="P52" s="77">
        <f>P51*5*0.35</f>
        <v>0</v>
      </c>
      <c r="Q52" s="77">
        <f>Q51*3.7</f>
        <v>0</v>
      </c>
      <c r="R52" s="77">
        <f>R51*86</f>
        <v>0</v>
      </c>
      <c r="S52" s="77">
        <f>S51*15</f>
        <v>0</v>
      </c>
      <c r="T52" s="77">
        <f>T51*450</f>
        <v>0</v>
      </c>
      <c r="U52" s="77">
        <f>U51*5</f>
        <v>0</v>
      </c>
      <c r="V52" s="77">
        <f>V51*0.35*6</f>
        <v>0</v>
      </c>
      <c r="W52" s="78">
        <f>W51*25</f>
        <v>0</v>
      </c>
      <c r="X52" s="76"/>
      <c r="Y52" s="77"/>
      <c r="Z52" s="77"/>
      <c r="AA52" s="89">
        <f>SUM(K52:W52)</f>
        <v>59800</v>
      </c>
    </row>
    <row r="53" spans="4:8" ht="15.75">
      <c r="D53" s="140" t="s">
        <v>147</v>
      </c>
      <c r="E53" s="141"/>
      <c r="F53" s="70"/>
      <c r="G53" s="70"/>
      <c r="H53" s="90" t="e">
        <f>I51/H51*1000</f>
        <v>#DIV/0!</v>
      </c>
    </row>
    <row r="54" spans="1:23" ht="20.25" customHeight="1">
      <c r="A54" s="135" t="s">
        <v>162</v>
      </c>
      <c r="B54" s="135" t="s">
        <v>163</v>
      </c>
      <c r="C54" s="136" t="s">
        <v>164</v>
      </c>
      <c r="D54" s="135" t="s">
        <v>165</v>
      </c>
      <c r="E54" s="135"/>
      <c r="F54" s="135"/>
      <c r="G54" s="135"/>
      <c r="H54" s="135"/>
      <c r="I54" s="135"/>
      <c r="J54" s="135"/>
      <c r="K54" s="79"/>
      <c r="L54" s="79"/>
      <c r="M54" s="62"/>
      <c r="N54" s="62">
        <v>4000</v>
      </c>
      <c r="O54" s="62">
        <v>162</v>
      </c>
      <c r="P54" s="62"/>
      <c r="Q54" s="62"/>
      <c r="R54" s="62"/>
      <c r="S54" s="62"/>
      <c r="T54" s="62"/>
      <c r="U54" s="62">
        <v>2000</v>
      </c>
      <c r="V54" s="62"/>
      <c r="W54" s="62"/>
    </row>
    <row r="55" spans="1:23" ht="12.75">
      <c r="A55" s="135"/>
      <c r="B55" s="135"/>
      <c r="C55" s="136"/>
      <c r="D55" s="137" t="s">
        <v>166</v>
      </c>
      <c r="E55" s="138"/>
      <c r="F55" s="138"/>
      <c r="G55" s="138"/>
      <c r="H55" s="138"/>
      <c r="I55" s="138"/>
      <c r="J55" s="139"/>
      <c r="K55" s="62">
        <f>K54*0.3</f>
        <v>0</v>
      </c>
      <c r="L55" s="62"/>
      <c r="M55" s="62">
        <f>M54*2</f>
        <v>0</v>
      </c>
      <c r="N55" s="62">
        <f>N54*4</f>
        <v>16000</v>
      </c>
      <c r="O55" s="62">
        <f>O54*260</f>
        <v>42120</v>
      </c>
      <c r="P55" s="62">
        <f>P54*5*0.35</f>
        <v>0</v>
      </c>
      <c r="Q55" s="62">
        <f>Q54*3.7</f>
        <v>0</v>
      </c>
      <c r="R55" s="62">
        <f>R54*86</f>
        <v>0</v>
      </c>
      <c r="S55" s="62">
        <f>S54*15</f>
        <v>0</v>
      </c>
      <c r="T55" s="62">
        <f>T54*450</f>
        <v>0</v>
      </c>
      <c r="U55" s="62">
        <f>U54*5</f>
        <v>10000</v>
      </c>
      <c r="V55" s="62">
        <f>V54*0.35*6</f>
        <v>0</v>
      </c>
      <c r="W55" s="62">
        <f>W54*25</f>
        <v>0</v>
      </c>
    </row>
    <row r="56" ht="12.75">
      <c r="H56" s="80"/>
    </row>
  </sheetData>
  <mergeCells count="56"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F6:F7"/>
    <mergeCell ref="E6:E7"/>
    <mergeCell ref="E8:E13"/>
    <mergeCell ref="F8:F13"/>
    <mergeCell ref="D6:D7"/>
    <mergeCell ref="D8:D13"/>
    <mergeCell ref="B32:B33"/>
    <mergeCell ref="B41:B43"/>
    <mergeCell ref="A6:A7"/>
    <mergeCell ref="A8:A13"/>
    <mergeCell ref="A29:A30"/>
    <mergeCell ref="B6:B7"/>
    <mergeCell ref="B8:B13"/>
    <mergeCell ref="B29:B30"/>
    <mergeCell ref="A14:A26"/>
    <mergeCell ref="F29:F30"/>
    <mergeCell ref="D39:D40"/>
    <mergeCell ref="E39:E40"/>
    <mergeCell ref="D29:D30"/>
    <mergeCell ref="F34:F37"/>
    <mergeCell ref="D32:D33"/>
    <mergeCell ref="E32:E33"/>
    <mergeCell ref="F32:F33"/>
    <mergeCell ref="D53:E53"/>
    <mergeCell ref="D34:D37"/>
    <mergeCell ref="E34:E37"/>
    <mergeCell ref="D14:D26"/>
    <mergeCell ref="D41:D43"/>
    <mergeCell ref="E41:E43"/>
    <mergeCell ref="D52:E52"/>
    <mergeCell ref="E29:E30"/>
    <mergeCell ref="A54:A55"/>
    <mergeCell ref="B54:B55"/>
    <mergeCell ref="C54:C55"/>
    <mergeCell ref="D55:J55"/>
    <mergeCell ref="D54:J54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9"/>
  <sheetViews>
    <sheetView tabSelected="1" zoomScale="70" zoomScaleNormal="70" workbookViewId="0" topLeftCell="A1">
      <selection activeCell="AK18" sqref="AK1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8515625" style="4" customWidth="1"/>
    <col min="8" max="12" width="7.7109375" style="4" customWidth="1"/>
    <col min="13" max="13" width="9.140625" style="4" customWidth="1"/>
    <col min="14" max="15" width="7.7109375" style="4" customWidth="1"/>
    <col min="16" max="16" width="7.8515625" style="4" customWidth="1"/>
    <col min="17" max="20" width="7.7109375" style="4" customWidth="1"/>
    <col min="21" max="21" width="7.8515625" style="4" customWidth="1"/>
    <col min="22" max="23" width="7.7109375" style="4" customWidth="1"/>
    <col min="24" max="24" width="7.8515625" style="4" customWidth="1"/>
    <col min="25" max="28" width="7.7109375" style="4" customWidth="1"/>
    <col min="29" max="29" width="7.8515625" style="4" customWidth="1"/>
    <col min="30" max="31" width="7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25.5" customHeight="1">
      <c r="A1" s="48" t="s">
        <v>257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259</v>
      </c>
      <c r="H2" s="28" t="s">
        <v>258</v>
      </c>
      <c r="I2" s="28" t="s">
        <v>260</v>
      </c>
      <c r="J2" s="28" t="s">
        <v>261</v>
      </c>
      <c r="K2" s="28" t="s">
        <v>250</v>
      </c>
      <c r="L2" s="28" t="s">
        <v>262</v>
      </c>
      <c r="M2" s="28" t="s">
        <v>263</v>
      </c>
      <c r="N2" s="28" t="s">
        <v>254</v>
      </c>
      <c r="O2" s="28" t="s">
        <v>253</v>
      </c>
      <c r="P2" s="28" t="s">
        <v>251</v>
      </c>
      <c r="Q2" s="28" t="s">
        <v>264</v>
      </c>
      <c r="R2" s="28" t="s">
        <v>265</v>
      </c>
      <c r="S2" s="28" t="s">
        <v>266</v>
      </c>
      <c r="T2" s="28" t="s">
        <v>267</v>
      </c>
      <c r="U2" s="28" t="s">
        <v>268</v>
      </c>
      <c r="V2" s="28" t="s">
        <v>269</v>
      </c>
      <c r="W2" s="28" t="s">
        <v>270</v>
      </c>
      <c r="X2" s="28" t="s">
        <v>271</v>
      </c>
      <c r="Y2" s="28" t="s">
        <v>272</v>
      </c>
      <c r="Z2" s="28" t="s">
        <v>273</v>
      </c>
      <c r="AA2" s="28" t="s">
        <v>255</v>
      </c>
      <c r="AB2" s="28" t="s">
        <v>243</v>
      </c>
      <c r="AC2" s="28" t="s">
        <v>274</v>
      </c>
      <c r="AD2" s="28"/>
      <c r="AE2" s="28"/>
      <c r="AF2" s="28" t="s">
        <v>252</v>
      </c>
    </row>
    <row r="3" spans="1:32" ht="22.5" customHeight="1">
      <c r="A3" s="15" t="s">
        <v>244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$F$28*#REF!/#REF!</f>
        <v>#REF!</v>
      </c>
      <c r="G3" s="108"/>
      <c r="H3" s="99">
        <v>1000</v>
      </c>
      <c r="I3" s="108"/>
      <c r="J3" s="108"/>
      <c r="K3" s="116"/>
      <c r="L3" s="102">
        <v>200</v>
      </c>
      <c r="M3" s="118">
        <v>3000</v>
      </c>
      <c r="N3" s="108"/>
      <c r="O3" s="102">
        <v>15</v>
      </c>
      <c r="P3" s="102">
        <v>5000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99">
        <v>500</v>
      </c>
      <c r="AB3" s="99">
        <v>500</v>
      </c>
      <c r="AC3" s="102">
        <v>500</v>
      </c>
      <c r="AD3" s="108"/>
      <c r="AE3" s="127"/>
      <c r="AF3" s="126"/>
    </row>
    <row r="4" spans="1:32" ht="22.5" customHeight="1">
      <c r="A4" s="111" t="s">
        <v>248</v>
      </c>
      <c r="B4" s="17" t="s">
        <v>71</v>
      </c>
      <c r="C4" s="2" t="s">
        <v>4</v>
      </c>
      <c r="D4" s="2" t="s">
        <v>10</v>
      </c>
      <c r="E4" s="2"/>
      <c r="F4" s="2" t="e">
        <f>$F$28*#REF!/#REF!</f>
        <v>#REF!</v>
      </c>
      <c r="G4" s="108"/>
      <c r="H4" s="108"/>
      <c r="I4" s="108"/>
      <c r="J4" s="108"/>
      <c r="K4" s="116"/>
      <c r="L4" s="108"/>
      <c r="M4" s="118">
        <v>3000</v>
      </c>
      <c r="N4" s="117"/>
      <c r="O4" s="108"/>
      <c r="P4" s="102">
        <v>3000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26"/>
    </row>
    <row r="5" spans="1:32" ht="22.5" customHeight="1">
      <c r="A5" s="112" t="s">
        <v>249</v>
      </c>
      <c r="B5" s="17" t="s">
        <v>72</v>
      </c>
      <c r="C5" s="2" t="s">
        <v>4</v>
      </c>
      <c r="D5" s="2" t="s">
        <v>10</v>
      </c>
      <c r="E5" s="2"/>
      <c r="F5" s="2" t="e">
        <f>$F$28*#REF!/#REF!</f>
        <v>#REF!</v>
      </c>
      <c r="G5" s="108"/>
      <c r="H5" s="102">
        <v>1000</v>
      </c>
      <c r="I5" s="108"/>
      <c r="J5" s="108"/>
      <c r="K5" s="116"/>
      <c r="L5" s="102">
        <v>150</v>
      </c>
      <c r="M5" s="118">
        <v>14500</v>
      </c>
      <c r="N5" s="102">
        <v>80</v>
      </c>
      <c r="O5" s="102">
        <v>15</v>
      </c>
      <c r="P5" s="102">
        <v>10000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99">
        <v>250</v>
      </c>
      <c r="AB5" s="102">
        <v>250</v>
      </c>
      <c r="AC5" s="117"/>
      <c r="AD5" s="108"/>
      <c r="AE5" s="127"/>
      <c r="AF5" s="126"/>
    </row>
    <row r="6" spans="1:32" ht="22.5" customHeight="1">
      <c r="A6" s="112" t="s">
        <v>256</v>
      </c>
      <c r="B6" s="17"/>
      <c r="C6" s="2"/>
      <c r="D6" s="2"/>
      <c r="E6" s="2"/>
      <c r="F6" s="2"/>
      <c r="G6" s="108"/>
      <c r="H6" s="117"/>
      <c r="I6" s="108"/>
      <c r="J6" s="108"/>
      <c r="K6" s="116"/>
      <c r="L6" s="102">
        <v>50</v>
      </c>
      <c r="M6" s="121"/>
      <c r="N6" s="117"/>
      <c r="O6" s="117"/>
      <c r="P6" s="102">
        <v>1000</v>
      </c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99">
        <v>250</v>
      </c>
      <c r="AB6" s="102">
        <v>250</v>
      </c>
      <c r="AC6" s="102">
        <v>500</v>
      </c>
      <c r="AD6" s="108"/>
      <c r="AE6" s="127"/>
      <c r="AF6" s="126"/>
    </row>
    <row r="7" spans="1:32" ht="22.5" customHeight="1">
      <c r="A7" s="111" t="s">
        <v>96</v>
      </c>
      <c r="B7" s="17" t="s">
        <v>73</v>
      </c>
      <c r="C7" s="2" t="s">
        <v>63</v>
      </c>
      <c r="D7" s="2" t="s">
        <v>5</v>
      </c>
      <c r="E7" s="2" t="s">
        <v>61</v>
      </c>
      <c r="F7" s="2" t="e">
        <f>$F$28*#REF!/#REF!</f>
        <v>#REF!</v>
      </c>
      <c r="G7" s="108"/>
      <c r="H7" s="102">
        <v>5000</v>
      </c>
      <c r="I7" s="102">
        <v>20</v>
      </c>
      <c r="J7" s="102">
        <v>90</v>
      </c>
      <c r="K7" s="116"/>
      <c r="L7" s="102">
        <v>100</v>
      </c>
      <c r="M7" s="118">
        <v>500</v>
      </c>
      <c r="N7" s="102">
        <v>20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26"/>
    </row>
    <row r="8" spans="1:38" ht="22.5" customHeight="1">
      <c r="A8" s="111" t="s">
        <v>13</v>
      </c>
      <c r="B8" s="17" t="s">
        <v>74</v>
      </c>
      <c r="C8" s="2" t="s">
        <v>64</v>
      </c>
      <c r="D8" s="2" t="s">
        <v>5</v>
      </c>
      <c r="E8" s="2" t="s">
        <v>221</v>
      </c>
      <c r="F8" s="2" t="e">
        <f>$F$28*#REF!/#REF!</f>
        <v>#REF!</v>
      </c>
      <c r="G8" s="108"/>
      <c r="H8" s="102">
        <v>2000</v>
      </c>
      <c r="I8" s="102">
        <v>20</v>
      </c>
      <c r="J8" s="102">
        <v>50</v>
      </c>
      <c r="K8" s="116"/>
      <c r="L8" s="102">
        <v>50</v>
      </c>
      <c r="M8" s="121"/>
      <c r="N8" s="117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26"/>
      <c r="AL8" s="115"/>
    </row>
    <row r="9" spans="1:32" ht="22.5" customHeight="1">
      <c r="A9" s="111" t="s">
        <v>29</v>
      </c>
      <c r="B9" s="17" t="s">
        <v>75</v>
      </c>
      <c r="C9" s="2" t="s">
        <v>4</v>
      </c>
      <c r="D9" s="2" t="s">
        <v>10</v>
      </c>
      <c r="E9" s="2"/>
      <c r="F9" s="2" t="e">
        <f>$F$28*#REF!/#REF!</f>
        <v>#REF!</v>
      </c>
      <c r="G9" s="108"/>
      <c r="H9" s="102">
        <v>500</v>
      </c>
      <c r="I9" s="117"/>
      <c r="J9" s="102">
        <v>30</v>
      </c>
      <c r="K9" s="116"/>
      <c r="L9" s="102">
        <v>30</v>
      </c>
      <c r="M9" s="109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26"/>
    </row>
    <row r="10" spans="1:39" ht="22.5" customHeight="1">
      <c r="A10" s="111" t="s">
        <v>15</v>
      </c>
      <c r="B10" s="17" t="s">
        <v>76</v>
      </c>
      <c r="C10" s="2" t="s">
        <v>4</v>
      </c>
      <c r="D10" s="2" t="s">
        <v>5</v>
      </c>
      <c r="E10" s="2" t="s">
        <v>211</v>
      </c>
      <c r="F10" s="2" t="e">
        <f>$F$28*#REF!/#REF!</f>
        <v>#REF!</v>
      </c>
      <c r="G10" s="108"/>
      <c r="H10" s="102">
        <v>1000</v>
      </c>
      <c r="I10" s="117"/>
      <c r="J10" s="102">
        <v>20</v>
      </c>
      <c r="K10" s="116"/>
      <c r="L10" s="102">
        <v>20</v>
      </c>
      <c r="M10" s="109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26"/>
      <c r="AM10" s="107"/>
    </row>
    <row r="11" spans="1:33" ht="22.5" customHeight="1">
      <c r="A11" s="111" t="s">
        <v>11</v>
      </c>
      <c r="B11" s="17" t="s">
        <v>77</v>
      </c>
      <c r="C11" s="2" t="s">
        <v>4</v>
      </c>
      <c r="D11" s="2" t="s">
        <v>5</v>
      </c>
      <c r="E11" s="2" t="s">
        <v>207</v>
      </c>
      <c r="F11" s="2" t="e">
        <f>$F$28*#REF!/#REF!</f>
        <v>#REF!</v>
      </c>
      <c r="G11" s="108"/>
      <c r="H11" s="102">
        <v>1000</v>
      </c>
      <c r="I11" s="117"/>
      <c r="J11" s="102">
        <v>30</v>
      </c>
      <c r="K11" s="116"/>
      <c r="L11" s="102">
        <v>40</v>
      </c>
      <c r="M11" s="109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26"/>
      <c r="AG11" s="120"/>
    </row>
    <row r="12" spans="1:32" ht="22.5" customHeight="1">
      <c r="A12" s="111" t="s">
        <v>6</v>
      </c>
      <c r="B12" s="17" t="s">
        <v>78</v>
      </c>
      <c r="C12" s="2" t="s">
        <v>4</v>
      </c>
      <c r="D12" s="2" t="s">
        <v>5</v>
      </c>
      <c r="E12" s="2" t="s">
        <v>34</v>
      </c>
      <c r="F12" s="2" t="e">
        <f>$F$28*#REF!/#REF!</f>
        <v>#REF!</v>
      </c>
      <c r="G12" s="108"/>
      <c r="H12" s="102">
        <v>5000</v>
      </c>
      <c r="I12" s="102">
        <v>20</v>
      </c>
      <c r="J12" s="102">
        <v>70</v>
      </c>
      <c r="K12" s="116"/>
      <c r="L12" s="102">
        <v>100</v>
      </c>
      <c r="M12" s="109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26"/>
    </row>
    <row r="13" spans="1:32" ht="22.5" customHeight="1">
      <c r="A13" s="111" t="s">
        <v>14</v>
      </c>
      <c r="B13" s="17" t="s">
        <v>79</v>
      </c>
      <c r="C13" s="2" t="s">
        <v>4</v>
      </c>
      <c r="D13" s="2" t="s">
        <v>5</v>
      </c>
      <c r="E13" s="2" t="s">
        <v>212</v>
      </c>
      <c r="F13" s="2" t="e">
        <f>$F$28*#REF!/#REF!</f>
        <v>#REF!</v>
      </c>
      <c r="G13" s="108"/>
      <c r="H13" s="102">
        <v>2000</v>
      </c>
      <c r="I13" s="117"/>
      <c r="J13" s="102">
        <v>20</v>
      </c>
      <c r="K13" s="116"/>
      <c r="L13" s="102">
        <v>40</v>
      </c>
      <c r="M13" s="109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26"/>
    </row>
    <row r="14" spans="1:32" ht="22.5" customHeight="1">
      <c r="A14" s="111" t="s">
        <v>16</v>
      </c>
      <c r="B14" s="17" t="s">
        <v>80</v>
      </c>
      <c r="C14" s="2" t="s">
        <v>4</v>
      </c>
      <c r="D14" s="2" t="s">
        <v>5</v>
      </c>
      <c r="E14" s="2" t="s">
        <v>222</v>
      </c>
      <c r="F14" s="2" t="e">
        <f>$F$28*#REF!/#REF!</f>
        <v>#REF!</v>
      </c>
      <c r="G14" s="108"/>
      <c r="H14" s="102">
        <v>200</v>
      </c>
      <c r="I14" s="117"/>
      <c r="J14" s="102">
        <v>20</v>
      </c>
      <c r="K14" s="116"/>
      <c r="L14" s="102">
        <v>20</v>
      </c>
      <c r="M14" s="10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26"/>
    </row>
    <row r="15" spans="1:32" ht="21.75" customHeight="1">
      <c r="A15" s="111" t="s">
        <v>246</v>
      </c>
      <c r="B15" s="17" t="s">
        <v>82</v>
      </c>
      <c r="C15" s="2" t="s">
        <v>7</v>
      </c>
      <c r="D15" s="2" t="s">
        <v>5</v>
      </c>
      <c r="E15" s="2" t="s">
        <v>27</v>
      </c>
      <c r="F15" s="2" t="e">
        <f>$F$28*#REF!/#REF!</f>
        <v>#REF!</v>
      </c>
      <c r="G15" s="108"/>
      <c r="H15" s="117"/>
      <c r="I15" s="108"/>
      <c r="J15" s="108"/>
      <c r="K15" s="116"/>
      <c r="L15" s="108"/>
      <c r="M15" s="109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26"/>
    </row>
    <row r="16" spans="1:32" ht="23.25" customHeight="1">
      <c r="A16" s="106" t="s">
        <v>245</v>
      </c>
      <c r="B16" s="3"/>
      <c r="C16" s="2" t="s">
        <v>4</v>
      </c>
      <c r="D16" s="2" t="s">
        <v>10</v>
      </c>
      <c r="E16" s="2"/>
      <c r="F16" s="2"/>
      <c r="G16" s="102">
        <v>10000</v>
      </c>
      <c r="H16" s="108"/>
      <c r="I16" s="108"/>
      <c r="J16" s="108"/>
      <c r="K16" s="116"/>
      <c r="L16" s="108"/>
      <c r="M16" s="109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16"/>
      <c r="AD16" s="108"/>
      <c r="AE16" s="108"/>
      <c r="AF16" s="126"/>
    </row>
    <row r="17" spans="1:32" ht="23.25" customHeight="1">
      <c r="A17" s="106" t="s">
        <v>56</v>
      </c>
      <c r="B17" s="3"/>
      <c r="C17" s="2" t="s">
        <v>4</v>
      </c>
      <c r="D17" s="2" t="s">
        <v>10</v>
      </c>
      <c r="E17" s="2"/>
      <c r="F17" s="2"/>
      <c r="G17" s="102">
        <v>50000</v>
      </c>
      <c r="H17" s="102">
        <v>3000</v>
      </c>
      <c r="I17" s="108"/>
      <c r="J17" s="108"/>
      <c r="K17" s="102">
        <v>6000</v>
      </c>
      <c r="L17" s="108"/>
      <c r="M17" s="130">
        <v>2000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16"/>
      <c r="AD17" s="108"/>
      <c r="AE17" s="108"/>
      <c r="AF17" s="126"/>
    </row>
    <row r="18" spans="1:32" ht="22.5" customHeight="1">
      <c r="A18" s="111"/>
      <c r="B18" s="17" t="s">
        <v>83</v>
      </c>
      <c r="C18" s="2" t="s">
        <v>4</v>
      </c>
      <c r="D18" s="2" t="s">
        <v>5</v>
      </c>
      <c r="E18" s="2" t="s">
        <v>222</v>
      </c>
      <c r="F18" s="2" t="e">
        <f>$F$28*#REF!/#REF!</f>
        <v>#REF!</v>
      </c>
      <c r="G18" s="108"/>
      <c r="H18" s="108"/>
      <c r="I18" s="108"/>
      <c r="J18" s="108"/>
      <c r="K18" s="116"/>
      <c r="L18" s="108"/>
      <c r="M18" s="109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16"/>
      <c r="AD18" s="108"/>
      <c r="AE18" s="108"/>
      <c r="AF18" s="126"/>
    </row>
    <row r="19" spans="1:32" ht="22.5" customHeight="1">
      <c r="A19" s="111"/>
      <c r="B19" s="17" t="s">
        <v>84</v>
      </c>
      <c r="C19" s="2" t="s">
        <v>4</v>
      </c>
      <c r="D19" s="2" t="s">
        <v>5</v>
      </c>
      <c r="E19" s="2" t="s">
        <v>223</v>
      </c>
      <c r="F19" s="2" t="e">
        <f>$F$28*#REF!/#REF!</f>
        <v>#REF!</v>
      </c>
      <c r="G19" s="108"/>
      <c r="H19" s="108"/>
      <c r="I19" s="108"/>
      <c r="J19" s="108"/>
      <c r="K19" s="116"/>
      <c r="L19" s="108"/>
      <c r="M19" s="109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16"/>
      <c r="AD19" s="108"/>
      <c r="AE19" s="108"/>
      <c r="AF19" s="126"/>
    </row>
    <row r="20" spans="1:32" ht="22.5" customHeight="1">
      <c r="A20" s="111"/>
      <c r="B20" s="17" t="s">
        <v>85</v>
      </c>
      <c r="C20" s="2" t="s">
        <v>4</v>
      </c>
      <c r="D20" s="2" t="s">
        <v>5</v>
      </c>
      <c r="E20" s="2" t="s">
        <v>209</v>
      </c>
      <c r="F20" s="2" t="e">
        <f>$F$28*#REF!/#REF!</f>
        <v>#REF!</v>
      </c>
      <c r="G20" s="108"/>
      <c r="H20" s="108"/>
      <c r="I20" s="108"/>
      <c r="J20" s="108"/>
      <c r="K20" s="116"/>
      <c r="L20" s="108"/>
      <c r="M20" s="109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16"/>
      <c r="AD20" s="108"/>
      <c r="AE20" s="108"/>
      <c r="AF20" s="126"/>
    </row>
    <row r="21" spans="1:32" ht="22.5" customHeight="1">
      <c r="A21" s="111"/>
      <c r="B21" s="17" t="s">
        <v>87</v>
      </c>
      <c r="C21" s="2" t="s">
        <v>7</v>
      </c>
      <c r="D21" s="2" t="s">
        <v>5</v>
      </c>
      <c r="E21" s="2" t="s">
        <v>25</v>
      </c>
      <c r="F21" s="2" t="e">
        <f>$F$28*#REF!/#REF!</f>
        <v>#REF!</v>
      </c>
      <c r="G21" s="108"/>
      <c r="H21" s="108"/>
      <c r="I21" s="108"/>
      <c r="J21" s="108"/>
      <c r="K21" s="116"/>
      <c r="L21" s="108"/>
      <c r="M21" s="109"/>
      <c r="N21" s="108"/>
      <c r="O21" s="108"/>
      <c r="P21" s="108"/>
      <c r="Q21" s="108"/>
      <c r="R21" s="117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16"/>
      <c r="AD21" s="108"/>
      <c r="AE21" s="108"/>
      <c r="AF21" s="126"/>
    </row>
    <row r="22" spans="1:32" ht="22.5" customHeight="1">
      <c r="A22" s="111" t="s">
        <v>8</v>
      </c>
      <c r="B22" s="17"/>
      <c r="C22" s="2"/>
      <c r="D22" s="2"/>
      <c r="E22" s="2"/>
      <c r="F22" s="2"/>
      <c r="G22" s="108"/>
      <c r="H22" s="108"/>
      <c r="I22" s="108"/>
      <c r="J22" s="108"/>
      <c r="K22" s="116"/>
      <c r="L22" s="108"/>
      <c r="M22" s="109"/>
      <c r="N22" s="127"/>
      <c r="O22" s="117"/>
      <c r="P22" s="108"/>
      <c r="Q22" s="108"/>
      <c r="R22" s="102">
        <v>20</v>
      </c>
      <c r="S22" s="102">
        <v>300</v>
      </c>
      <c r="T22" s="102">
        <v>1400</v>
      </c>
      <c r="U22" s="102">
        <v>1400</v>
      </c>
      <c r="V22" s="102">
        <v>80</v>
      </c>
      <c r="W22" s="99">
        <v>1000</v>
      </c>
      <c r="X22" s="102">
        <v>150</v>
      </c>
      <c r="Y22" s="102">
        <v>60</v>
      </c>
      <c r="Z22" s="108"/>
      <c r="AA22" s="129"/>
      <c r="AB22" s="108"/>
      <c r="AC22" s="116"/>
      <c r="AD22" s="127"/>
      <c r="AE22" s="108"/>
      <c r="AF22" s="126"/>
    </row>
    <row r="23" spans="1:32" ht="22.5" customHeight="1">
      <c r="A23" s="111" t="s">
        <v>188</v>
      </c>
      <c r="B23" s="17" t="s">
        <v>88</v>
      </c>
      <c r="C23" s="2" t="s">
        <v>7</v>
      </c>
      <c r="D23" s="2" t="s">
        <v>5</v>
      </c>
      <c r="E23" s="2" t="s">
        <v>26</v>
      </c>
      <c r="F23" s="2" t="e">
        <f>$F$28*#REF!/#REF!</f>
        <v>#REF!</v>
      </c>
      <c r="G23" s="108"/>
      <c r="H23" s="108"/>
      <c r="I23" s="108"/>
      <c r="J23" s="108"/>
      <c r="K23" s="116"/>
      <c r="L23" s="102">
        <v>350</v>
      </c>
      <c r="M23" s="109"/>
      <c r="N23" s="127"/>
      <c r="O23" s="117"/>
      <c r="P23" s="108"/>
      <c r="Q23" s="108"/>
      <c r="R23" s="102">
        <v>20</v>
      </c>
      <c r="S23" s="102">
        <v>300</v>
      </c>
      <c r="T23" s="102">
        <v>1400</v>
      </c>
      <c r="U23" s="102">
        <v>1400</v>
      </c>
      <c r="V23" s="102">
        <v>20</v>
      </c>
      <c r="W23" s="99">
        <v>1000</v>
      </c>
      <c r="X23" s="102">
        <v>150</v>
      </c>
      <c r="Y23" s="102">
        <v>60</v>
      </c>
      <c r="Z23" s="102">
        <v>60</v>
      </c>
      <c r="AA23" s="129"/>
      <c r="AB23" s="108"/>
      <c r="AC23" s="116"/>
      <c r="AD23" s="127"/>
      <c r="AE23" s="108"/>
      <c r="AF23" s="126"/>
    </row>
    <row r="24" spans="1:32" ht="22.5" customHeight="1">
      <c r="A24" s="111" t="s">
        <v>18</v>
      </c>
      <c r="B24" s="17" t="s">
        <v>89</v>
      </c>
      <c r="C24" s="2" t="s">
        <v>7</v>
      </c>
      <c r="D24" s="2" t="s">
        <v>5</v>
      </c>
      <c r="E24" s="2" t="s">
        <v>28</v>
      </c>
      <c r="F24" s="2" t="e">
        <f>$F$28*#REF!/#REF!</f>
        <v>#REF!</v>
      </c>
      <c r="G24" s="108"/>
      <c r="H24" s="108"/>
      <c r="I24" s="108"/>
      <c r="J24" s="108"/>
      <c r="K24" s="108"/>
      <c r="L24" s="108"/>
      <c r="M24" s="109"/>
      <c r="N24" s="127"/>
      <c r="O24" s="117"/>
      <c r="P24" s="108"/>
      <c r="Q24" s="108"/>
      <c r="R24" s="102">
        <v>10</v>
      </c>
      <c r="S24" s="102">
        <v>200</v>
      </c>
      <c r="T24" s="102">
        <v>800</v>
      </c>
      <c r="U24" s="102">
        <v>800</v>
      </c>
      <c r="V24" s="102">
        <v>50</v>
      </c>
      <c r="W24" s="99">
        <v>400</v>
      </c>
      <c r="X24" s="102">
        <v>100</v>
      </c>
      <c r="Y24" s="102">
        <v>40</v>
      </c>
      <c r="Z24" s="102">
        <v>40</v>
      </c>
      <c r="AA24" s="129"/>
      <c r="AB24" s="108"/>
      <c r="AC24" s="116"/>
      <c r="AD24" s="127"/>
      <c r="AE24" s="108"/>
      <c r="AF24" s="126"/>
    </row>
    <row r="25" spans="1:32" ht="22.5" customHeight="1">
      <c r="A25" s="113" t="s">
        <v>17</v>
      </c>
      <c r="B25" s="3"/>
      <c r="C25" s="2" t="s">
        <v>7</v>
      </c>
      <c r="D25" s="2" t="s">
        <v>10</v>
      </c>
      <c r="E25" s="2"/>
      <c r="F25" s="2"/>
      <c r="G25" s="108"/>
      <c r="H25" s="108"/>
      <c r="I25" s="108"/>
      <c r="J25" s="108"/>
      <c r="K25" s="108"/>
      <c r="L25" s="108"/>
      <c r="M25" s="109"/>
      <c r="N25" s="127"/>
      <c r="O25" s="117"/>
      <c r="P25" s="108"/>
      <c r="Q25" s="108"/>
      <c r="R25" s="102"/>
      <c r="S25" s="102">
        <v>100</v>
      </c>
      <c r="T25" s="102">
        <v>200</v>
      </c>
      <c r="U25" s="99">
        <v>200</v>
      </c>
      <c r="V25" s="102">
        <v>30</v>
      </c>
      <c r="W25" s="99">
        <v>300</v>
      </c>
      <c r="X25" s="102">
        <v>50</v>
      </c>
      <c r="Y25" s="102">
        <v>20</v>
      </c>
      <c r="Z25" s="102">
        <v>40</v>
      </c>
      <c r="AA25" s="129"/>
      <c r="AB25" s="108"/>
      <c r="AC25" s="116"/>
      <c r="AD25" s="127"/>
      <c r="AE25" s="108"/>
      <c r="AF25" s="126"/>
    </row>
    <row r="26" spans="1:32" ht="21.75" customHeight="1">
      <c r="A26" s="111" t="s">
        <v>247</v>
      </c>
      <c r="B26" s="3"/>
      <c r="C26" s="2"/>
      <c r="D26" s="2"/>
      <c r="E26" s="2"/>
      <c r="F26" s="2"/>
      <c r="G26" s="108"/>
      <c r="H26" s="108"/>
      <c r="I26" s="108"/>
      <c r="J26" s="108"/>
      <c r="K26" s="108"/>
      <c r="L26" s="99">
        <v>150</v>
      </c>
      <c r="M26" s="109"/>
      <c r="N26" s="127"/>
      <c r="O26" s="117"/>
      <c r="P26" s="108"/>
      <c r="Q26" s="108"/>
      <c r="R26" s="102"/>
      <c r="S26" s="102">
        <v>100</v>
      </c>
      <c r="T26" s="102">
        <v>200</v>
      </c>
      <c r="U26" s="99">
        <v>200</v>
      </c>
      <c r="V26" s="102">
        <v>20</v>
      </c>
      <c r="W26" s="99">
        <v>300</v>
      </c>
      <c r="X26" s="102">
        <v>50</v>
      </c>
      <c r="Y26" s="102">
        <v>20</v>
      </c>
      <c r="Z26" s="102">
        <v>60</v>
      </c>
      <c r="AA26" s="129"/>
      <c r="AB26" s="108"/>
      <c r="AC26" s="116"/>
      <c r="AD26" s="127"/>
      <c r="AE26" s="108"/>
      <c r="AF26" s="126"/>
    </row>
    <row r="27" spans="1:32" ht="21.75" customHeight="1">
      <c r="A27" s="114" t="s">
        <v>57</v>
      </c>
      <c r="E27" s="5"/>
      <c r="F27" s="5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9">
        <v>50000</v>
      </c>
      <c r="R27" s="110"/>
      <c r="S27" s="110"/>
      <c r="T27" s="110"/>
      <c r="U27" s="110"/>
      <c r="V27" s="110"/>
      <c r="W27" s="128"/>
      <c r="X27" s="110"/>
      <c r="Y27" s="110"/>
      <c r="Z27" s="110"/>
      <c r="AA27" s="124"/>
      <c r="AB27" s="110"/>
      <c r="AC27" s="122"/>
      <c r="AD27" s="123"/>
      <c r="AE27" s="123"/>
      <c r="AF27" s="126"/>
    </row>
    <row r="28" spans="1:32" ht="29.25" customHeight="1">
      <c r="A28" s="8" t="s">
        <v>59</v>
      </c>
      <c r="B28" s="8"/>
      <c r="C28" s="8"/>
      <c r="D28" s="8"/>
      <c r="E28" s="49" t="s">
        <v>55</v>
      </c>
      <c r="F28" s="8">
        <v>26000</v>
      </c>
      <c r="G28" s="50">
        <f>SUM(G16:G27)</f>
        <v>60000</v>
      </c>
      <c r="H28" s="8">
        <f>SUM(H3:H27)</f>
        <v>21700</v>
      </c>
      <c r="I28" s="50">
        <f>SUM(I3:I26)</f>
        <v>60</v>
      </c>
      <c r="J28" s="50">
        <f>SUM(J3:J25)</f>
        <v>330</v>
      </c>
      <c r="K28" s="8">
        <f>SUM(K3:K27)</f>
        <v>6000</v>
      </c>
      <c r="L28" s="8">
        <f>SUM(L3:L27)</f>
        <v>1300</v>
      </c>
      <c r="M28" s="8">
        <f>SUM(M3:M27)</f>
        <v>23000</v>
      </c>
      <c r="N28" s="8">
        <f>SUM(N3:N27)</f>
        <v>100</v>
      </c>
      <c r="O28" s="50">
        <f>SUM(O3:O27)</f>
        <v>30</v>
      </c>
      <c r="P28" s="8">
        <f aca="true" t="shared" si="0" ref="P28:Z28">SUM(P3:P27)</f>
        <v>19000</v>
      </c>
      <c r="Q28" s="8">
        <f t="shared" si="0"/>
        <v>50000</v>
      </c>
      <c r="R28" s="50">
        <v>50</v>
      </c>
      <c r="S28" s="8">
        <f t="shared" si="0"/>
        <v>1000</v>
      </c>
      <c r="T28" s="50">
        <f>SUM(T22:T27)</f>
        <v>4000</v>
      </c>
      <c r="U28" s="8">
        <f t="shared" si="0"/>
        <v>4000</v>
      </c>
      <c r="V28" s="8">
        <v>200</v>
      </c>
      <c r="W28" s="96">
        <v>3000</v>
      </c>
      <c r="X28" s="50">
        <f>SUM(X22:X27)</f>
        <v>500</v>
      </c>
      <c r="Y28" s="8">
        <f t="shared" si="0"/>
        <v>200</v>
      </c>
      <c r="Z28" s="8">
        <f t="shared" si="0"/>
        <v>200</v>
      </c>
      <c r="AA28" s="125">
        <v>1000</v>
      </c>
      <c r="AB28" s="8">
        <v>1000</v>
      </c>
      <c r="AC28" s="96">
        <f>SUM(AC3:AC27)</f>
        <v>1000</v>
      </c>
      <c r="AD28" s="50"/>
      <c r="AE28" s="50"/>
      <c r="AF28" s="8"/>
    </row>
    <row r="29" spans="1:32" ht="30" customHeight="1">
      <c r="A29" s="9" t="s">
        <v>242</v>
      </c>
      <c r="B29" s="9"/>
      <c r="C29" s="9"/>
      <c r="D29" s="9"/>
      <c r="E29" s="9"/>
      <c r="F29" s="9">
        <f>F28*0</f>
        <v>0</v>
      </c>
      <c r="G29" s="9">
        <v>1980</v>
      </c>
      <c r="H29" s="9">
        <v>2616</v>
      </c>
      <c r="I29" s="9">
        <v>570</v>
      </c>
      <c r="J29" s="42">
        <v>3135</v>
      </c>
      <c r="K29" s="9">
        <v>1000</v>
      </c>
      <c r="L29" s="9">
        <v>4355</v>
      </c>
      <c r="M29" s="9">
        <v>5820</v>
      </c>
      <c r="N29" s="9">
        <v>1880</v>
      </c>
      <c r="O29" s="9">
        <v>500</v>
      </c>
      <c r="P29" s="9">
        <v>1254</v>
      </c>
      <c r="Q29" s="9">
        <v>100</v>
      </c>
      <c r="R29" s="9">
        <v>230</v>
      </c>
      <c r="S29" s="9">
        <v>2600</v>
      </c>
      <c r="T29" s="9">
        <v>9200</v>
      </c>
      <c r="U29" s="9">
        <v>9200</v>
      </c>
      <c r="V29" s="9">
        <v>1760</v>
      </c>
      <c r="W29" s="9">
        <v>720</v>
      </c>
      <c r="X29" s="9">
        <v>300</v>
      </c>
      <c r="Y29" s="9">
        <v>970</v>
      </c>
      <c r="Z29" s="9">
        <v>440</v>
      </c>
      <c r="AA29" s="9">
        <v>400</v>
      </c>
      <c r="AB29" s="9">
        <v>230</v>
      </c>
      <c r="AC29" s="9">
        <v>240</v>
      </c>
      <c r="AD29" s="9">
        <v>0</v>
      </c>
      <c r="AE29" s="9"/>
      <c r="AF29" s="29">
        <f>SUM(G29:AE29)</f>
        <v>49500</v>
      </c>
    </row>
    <row r="30" spans="7:29" ht="12.75">
      <c r="G30" s="55"/>
      <c r="T30" s="55"/>
      <c r="V30" s="55"/>
      <c r="W30" s="55"/>
      <c r="X30" s="55"/>
      <c r="AA30" s="55"/>
      <c r="AC30" s="55"/>
    </row>
    <row r="31" ht="12.75"/>
    <row r="32" ht="12.75"/>
    <row r="33" spans="7:14" ht="12.75">
      <c r="G33" s="1"/>
      <c r="H33" s="1"/>
      <c r="I33" s="1"/>
      <c r="J33" s="1"/>
      <c r="K33" s="1"/>
      <c r="L33" s="1"/>
      <c r="M33" s="1"/>
      <c r="N33" s="1"/>
    </row>
    <row r="34" spans="7:13" ht="12.75">
      <c r="G34" s="161" t="s">
        <v>171</v>
      </c>
      <c r="H34" s="162"/>
      <c r="I34" s="30" t="s">
        <v>172</v>
      </c>
      <c r="J34" s="30" t="s">
        <v>172</v>
      </c>
      <c r="K34" s="131" t="s">
        <v>173</v>
      </c>
      <c r="L34" s="132"/>
      <c r="M34" s="133"/>
    </row>
    <row r="35" spans="7:37" ht="12.75">
      <c r="G35" s="163"/>
      <c r="H35" s="164"/>
      <c r="I35" s="36" t="s">
        <v>174</v>
      </c>
      <c r="J35" s="36" t="s">
        <v>175</v>
      </c>
      <c r="K35" s="24" t="s">
        <v>176</v>
      </c>
      <c r="L35" s="31" t="s">
        <v>177</v>
      </c>
      <c r="M35" s="134" t="s">
        <v>178</v>
      </c>
      <c r="N35" s="165"/>
      <c r="AC35" s="167" t="s">
        <v>197</v>
      </c>
      <c r="AD35" s="167"/>
      <c r="AE35" s="167" t="s">
        <v>198</v>
      </c>
      <c r="AF35" s="167"/>
      <c r="AG35" s="53" t="s">
        <v>59</v>
      </c>
      <c r="AH35" s="56"/>
      <c r="AI35" s="56"/>
      <c r="AJ35" s="56"/>
      <c r="AK35" s="171" t="s">
        <v>206</v>
      </c>
    </row>
    <row r="36" spans="7:37" ht="12.75">
      <c r="G36" s="160" t="s">
        <v>179</v>
      </c>
      <c r="H36" s="160"/>
      <c r="I36" s="37">
        <v>1838</v>
      </c>
      <c r="J36" s="37">
        <v>3705</v>
      </c>
      <c r="K36" s="24">
        <f>I36*100/$I$40</f>
        <v>22.32479047734726</v>
      </c>
      <c r="L36" s="31">
        <f>J36*100/$J$40</f>
        <v>23.065429869887318</v>
      </c>
      <c r="M36" s="31">
        <f>L36*$M$40/100</f>
        <v>115.32714934943658</v>
      </c>
      <c r="N36" s="38"/>
      <c r="O36" s="166" t="s">
        <v>180</v>
      </c>
      <c r="P36" s="160"/>
      <c r="Q36" s="160"/>
      <c r="R36" s="39" t="s">
        <v>181</v>
      </c>
      <c r="S36" s="39" t="s">
        <v>155</v>
      </c>
      <c r="T36" s="39" t="s">
        <v>182</v>
      </c>
      <c r="U36" s="39" t="s">
        <v>183</v>
      </c>
      <c r="V36" s="39" t="s">
        <v>184</v>
      </c>
      <c r="W36" s="46" t="s">
        <v>192</v>
      </c>
      <c r="X36" s="39" t="s">
        <v>185</v>
      </c>
      <c r="Y36" s="39" t="s">
        <v>186</v>
      </c>
      <c r="Z36" s="155" t="s">
        <v>187</v>
      </c>
      <c r="AA36" s="52" t="s">
        <v>193</v>
      </c>
      <c r="AB36" s="32"/>
      <c r="AC36" s="34" t="s">
        <v>181</v>
      </c>
      <c r="AD36" s="34" t="s">
        <v>155</v>
      </c>
      <c r="AE36" s="34" t="s">
        <v>181</v>
      </c>
      <c r="AF36" s="34" t="s">
        <v>155</v>
      </c>
      <c r="AG36" s="54" t="s">
        <v>155</v>
      </c>
      <c r="AH36" s="56" t="s">
        <v>185</v>
      </c>
      <c r="AI36" s="56" t="s">
        <v>204</v>
      </c>
      <c r="AJ36" s="56" t="s">
        <v>205</v>
      </c>
      <c r="AK36" s="172"/>
    </row>
    <row r="37" spans="7:37" ht="12.75">
      <c r="G37" s="160" t="s">
        <v>8</v>
      </c>
      <c r="H37" s="160"/>
      <c r="I37" s="37">
        <v>3021</v>
      </c>
      <c r="J37" s="40">
        <v>5500</v>
      </c>
      <c r="K37" s="24">
        <f>I37*100/$I$40</f>
        <v>36.69379327098263</v>
      </c>
      <c r="L37" s="31">
        <f>J37*100/$J$40</f>
        <v>34.24017929402976</v>
      </c>
      <c r="M37" s="31">
        <f>L37*$M$40/100</f>
        <v>171.2008964701488</v>
      </c>
      <c r="N37" s="38"/>
      <c r="O37" s="166"/>
      <c r="P37" s="160" t="s">
        <v>179</v>
      </c>
      <c r="Q37" s="160"/>
      <c r="R37" s="39">
        <f aca="true" t="shared" si="1" ref="R37:S40">I36</f>
        <v>1838</v>
      </c>
      <c r="S37" s="39">
        <f t="shared" si="1"/>
        <v>3705</v>
      </c>
      <c r="T37" s="39">
        <v>1.5</v>
      </c>
      <c r="U37" s="39">
        <f>R37*100/$R$41</f>
        <v>22.32479047734726</v>
      </c>
      <c r="V37" s="39">
        <f>S37*100/$S$41</f>
        <v>23.065429869887318</v>
      </c>
      <c r="W37" s="39">
        <f>U37+V37</f>
        <v>45.390220347234575</v>
      </c>
      <c r="X37" s="39">
        <f>W37*100/$W$41</f>
        <v>22.695110173617284</v>
      </c>
      <c r="Y37" s="39">
        <f>$Y$41*X37/100</f>
        <v>1815.6088138893826</v>
      </c>
      <c r="Z37" s="155"/>
      <c r="AA37" s="52">
        <v>1500</v>
      </c>
      <c r="AB37" s="32" t="s">
        <v>199</v>
      </c>
      <c r="AC37" s="3">
        <v>1000</v>
      </c>
      <c r="AD37" s="3">
        <v>1600</v>
      </c>
      <c r="AE37" s="3">
        <v>900</v>
      </c>
      <c r="AF37" s="3">
        <v>1700</v>
      </c>
      <c r="AG37" s="27">
        <f>AD37+AF37</f>
        <v>3300</v>
      </c>
      <c r="AH37" s="4">
        <f>AG37*100/$AG$41</f>
        <v>15.492957746478874</v>
      </c>
      <c r="AI37" s="4">
        <f>100-AH37</f>
        <v>84.50704225352112</v>
      </c>
      <c r="AJ37" s="4">
        <f>AI37*100/$AI$41</f>
        <v>28.16901408450704</v>
      </c>
      <c r="AK37" s="39">
        <f>AJ37*$AK$41/100</f>
        <v>2253.521126760563</v>
      </c>
    </row>
    <row r="38" spans="7:37" ht="12.75">
      <c r="G38" s="160" t="s">
        <v>188</v>
      </c>
      <c r="H38" s="160"/>
      <c r="I38" s="37">
        <v>2834</v>
      </c>
      <c r="J38" s="37">
        <v>5656</v>
      </c>
      <c r="K38" s="24">
        <f>I38*100/$I$40</f>
        <v>34.42244625288473</v>
      </c>
      <c r="L38" s="31">
        <f>J38*100/$J$40</f>
        <v>35.21135528855133</v>
      </c>
      <c r="M38" s="31">
        <f>L38*$M$40/100</f>
        <v>176.05677644275667</v>
      </c>
      <c r="N38" s="38"/>
      <c r="O38" s="166"/>
      <c r="P38" s="160" t="s">
        <v>8</v>
      </c>
      <c r="Q38" s="160"/>
      <c r="R38" s="39">
        <f t="shared" si="1"/>
        <v>3021</v>
      </c>
      <c r="S38" s="39">
        <f t="shared" si="1"/>
        <v>5500</v>
      </c>
      <c r="T38" s="39">
        <v>5</v>
      </c>
      <c r="U38" s="39">
        <f>R38*100/$R$41</f>
        <v>36.69379327098263</v>
      </c>
      <c r="V38" s="39">
        <f>S38*100/$S$41</f>
        <v>34.24017929402976</v>
      </c>
      <c r="W38" s="39">
        <f>U38+V38</f>
        <v>70.9339725650124</v>
      </c>
      <c r="X38" s="39">
        <f>W38*100/$W$41</f>
        <v>35.4669862825062</v>
      </c>
      <c r="Y38" s="39">
        <f>$Y$41*X38/100</f>
        <v>2837.358902600496</v>
      </c>
      <c r="Z38" s="155"/>
      <c r="AA38" s="52">
        <v>1900</v>
      </c>
      <c r="AB38" s="32" t="s">
        <v>200</v>
      </c>
      <c r="AC38" s="3">
        <v>5200</v>
      </c>
      <c r="AD38" s="3">
        <v>4300</v>
      </c>
      <c r="AE38" s="3">
        <v>4400</v>
      </c>
      <c r="AF38" s="3">
        <v>6400</v>
      </c>
      <c r="AG38" s="27">
        <f>AD38+AF38</f>
        <v>10700</v>
      </c>
      <c r="AH38" s="4">
        <f>AG38*100/$AG$41</f>
        <v>50.23474178403756</v>
      </c>
      <c r="AI38" s="4">
        <f>100-AH38</f>
        <v>49.76525821596244</v>
      </c>
      <c r="AJ38" s="4">
        <f>AI38*100/$AI$41</f>
        <v>16.588419405320813</v>
      </c>
      <c r="AK38" s="39">
        <f>AJ38*$AK$41/100</f>
        <v>1327.073552425665</v>
      </c>
    </row>
    <row r="39" spans="7:37" ht="12.75">
      <c r="G39" s="160" t="s">
        <v>17</v>
      </c>
      <c r="H39" s="160"/>
      <c r="I39" s="37">
        <v>540</v>
      </c>
      <c r="J39" s="37">
        <v>1202</v>
      </c>
      <c r="K39" s="24">
        <f>I39*100/$I$40</f>
        <v>6.558969998785376</v>
      </c>
      <c r="L39" s="31">
        <f>J39*100/$J$40</f>
        <v>7.483035547531594</v>
      </c>
      <c r="M39" s="31">
        <f>L39*$M$40/100</f>
        <v>37.41517773765797</v>
      </c>
      <c r="N39" s="38"/>
      <c r="O39" s="166"/>
      <c r="P39" s="160" t="s">
        <v>188</v>
      </c>
      <c r="Q39" s="160"/>
      <c r="R39" s="39">
        <f t="shared" si="1"/>
        <v>2834</v>
      </c>
      <c r="S39" s="39">
        <f t="shared" si="1"/>
        <v>5656</v>
      </c>
      <c r="T39" s="39">
        <v>3.7</v>
      </c>
      <c r="U39" s="39">
        <f>R39*100/$R$41</f>
        <v>34.42244625288473</v>
      </c>
      <c r="V39" s="39">
        <f>S39*100/$S$41</f>
        <v>35.21135528855133</v>
      </c>
      <c r="W39" s="39">
        <f>U39+V39</f>
        <v>69.63380154143607</v>
      </c>
      <c r="X39" s="39">
        <f>W39*100/$W$41</f>
        <v>34.81690077071803</v>
      </c>
      <c r="Y39" s="39">
        <f>$Y$41*X39/100</f>
        <v>2785.3520616574424</v>
      </c>
      <c r="Z39" s="155"/>
      <c r="AA39" s="52">
        <v>4000</v>
      </c>
      <c r="AB39" s="32" t="s">
        <v>201</v>
      </c>
      <c r="AC39" s="3">
        <v>1600</v>
      </c>
      <c r="AD39" s="3">
        <v>1500</v>
      </c>
      <c r="AE39" s="3">
        <v>2300</v>
      </c>
      <c r="AF39" s="3">
        <v>3200</v>
      </c>
      <c r="AG39" s="27">
        <f>AD39+AF39</f>
        <v>4700</v>
      </c>
      <c r="AH39" s="4">
        <f>AG39*100/$AG$41</f>
        <v>22.065727699530516</v>
      </c>
      <c r="AI39" s="4">
        <f>100-AH39</f>
        <v>77.93427230046949</v>
      </c>
      <c r="AJ39" s="4">
        <f>AI39*100/$AI$41</f>
        <v>25.97809076682316</v>
      </c>
      <c r="AK39" s="39">
        <f>AJ39*$AK$41/100</f>
        <v>2078.247261345853</v>
      </c>
    </row>
    <row r="40" spans="7:37" ht="12.75">
      <c r="G40" s="156" t="s">
        <v>59</v>
      </c>
      <c r="H40" s="156"/>
      <c r="I40" s="41">
        <f>SUM(I36:I39)</f>
        <v>8233</v>
      </c>
      <c r="J40" s="41">
        <f>SUM(J36:J39)</f>
        <v>16063</v>
      </c>
      <c r="K40" s="24">
        <f>I40*100/$I$40</f>
        <v>100</v>
      </c>
      <c r="L40" s="31">
        <f>J40*100/$J$40</f>
        <v>100</v>
      </c>
      <c r="M40" s="31">
        <v>500</v>
      </c>
      <c r="N40" s="38"/>
      <c r="O40" s="166"/>
      <c r="P40" s="160" t="s">
        <v>17</v>
      </c>
      <c r="Q40" s="160"/>
      <c r="R40" s="39">
        <f t="shared" si="1"/>
        <v>540</v>
      </c>
      <c r="S40" s="39">
        <f t="shared" si="1"/>
        <v>1202</v>
      </c>
      <c r="T40" s="39">
        <v>1.25</v>
      </c>
      <c r="U40" s="39">
        <f>R40*100/$R$41</f>
        <v>6.558969998785376</v>
      </c>
      <c r="V40" s="39">
        <f>S40*100/$S$41</f>
        <v>7.483035547531594</v>
      </c>
      <c r="W40" s="39">
        <f>U40+V40</f>
        <v>14.04200554631697</v>
      </c>
      <c r="X40" s="39">
        <f>W40*100/$W$41</f>
        <v>7.021002773158484</v>
      </c>
      <c r="Y40" s="39">
        <f>$Y$41*X40/100</f>
        <v>561.6802218526788</v>
      </c>
      <c r="Z40" s="155"/>
      <c r="AA40" s="52">
        <v>600</v>
      </c>
      <c r="AB40" s="32" t="s">
        <v>202</v>
      </c>
      <c r="AC40" s="3">
        <v>800</v>
      </c>
      <c r="AD40" s="3">
        <v>1000</v>
      </c>
      <c r="AE40" s="3">
        <v>800</v>
      </c>
      <c r="AF40" s="3">
        <v>1600</v>
      </c>
      <c r="AG40" s="27">
        <f>AD40+AF40</f>
        <v>2600</v>
      </c>
      <c r="AH40" s="4">
        <f>AG40*100/$AG$41</f>
        <v>12.206572769953052</v>
      </c>
      <c r="AI40" s="4">
        <f>100-AH40</f>
        <v>87.79342723004694</v>
      </c>
      <c r="AJ40" s="4">
        <f>AI40*100/$AI$41</f>
        <v>29.26447574334898</v>
      </c>
      <c r="AK40" s="39">
        <f>AJ40*$AK$41/100</f>
        <v>2341.1580594679185</v>
      </c>
    </row>
    <row r="41" spans="7:37" ht="18">
      <c r="G41" s="157" t="s">
        <v>194</v>
      </c>
      <c r="H41" s="157"/>
      <c r="I41" s="157"/>
      <c r="J41" s="157"/>
      <c r="K41" s="157"/>
      <c r="L41" s="157"/>
      <c r="M41" s="38">
        <f>SUM(M36:M39)</f>
        <v>500.00000000000006</v>
      </c>
      <c r="N41" s="38"/>
      <c r="O41" s="39" t="s">
        <v>59</v>
      </c>
      <c r="P41" s="158"/>
      <c r="Q41" s="159"/>
      <c r="R41" s="39">
        <f aca="true" t="shared" si="2" ref="R41:X41">SUM(R37:R40)</f>
        <v>8233</v>
      </c>
      <c r="S41" s="39">
        <f t="shared" si="2"/>
        <v>16063</v>
      </c>
      <c r="T41" s="39">
        <f t="shared" si="2"/>
        <v>11.45</v>
      </c>
      <c r="U41" s="39">
        <f t="shared" si="2"/>
        <v>99.99999999999999</v>
      </c>
      <c r="V41" s="39">
        <f t="shared" si="2"/>
        <v>100.00000000000001</v>
      </c>
      <c r="W41" s="39">
        <f t="shared" si="2"/>
        <v>200.00000000000003</v>
      </c>
      <c r="X41" s="39">
        <f t="shared" si="2"/>
        <v>99.99999999999999</v>
      </c>
      <c r="Y41" s="51">
        <v>8000</v>
      </c>
      <c r="Z41" s="155"/>
      <c r="AA41" s="52">
        <f>SUM(AA37:AA40)</f>
        <v>8000</v>
      </c>
      <c r="AB41" s="32"/>
      <c r="AC41" s="3">
        <f>SUM(AC37:AC40)</f>
        <v>8600</v>
      </c>
      <c r="AD41" s="3">
        <f>SUM(AD37:AD40)</f>
        <v>8400</v>
      </c>
      <c r="AE41" s="3">
        <f>SUM(AE37:AE40)</f>
        <v>8400</v>
      </c>
      <c r="AF41" s="3">
        <f>SUM(AF37:AF40)</f>
        <v>12900</v>
      </c>
      <c r="AG41" s="27">
        <f>SUM(AG37:AG40)</f>
        <v>21300</v>
      </c>
      <c r="AH41" s="4">
        <f>AG41*100/$AG$41</f>
        <v>100</v>
      </c>
      <c r="AI41" s="55">
        <f>SUM(AI37:AI40)</f>
        <v>300</v>
      </c>
      <c r="AJ41" s="4">
        <f>SUM(AJ37:AJ40)</f>
        <v>100</v>
      </c>
      <c r="AK41" s="39">
        <f>AA41</f>
        <v>8000</v>
      </c>
    </row>
    <row r="42" spans="29:37" ht="12.75">
      <c r="AC42" s="168" t="s">
        <v>203</v>
      </c>
      <c r="AD42" s="169"/>
      <c r="AE42" s="169"/>
      <c r="AF42" s="169"/>
      <c r="AG42" s="170"/>
      <c r="AK42" s="3">
        <f>SUM(AK37:AK40)</f>
        <v>8000</v>
      </c>
    </row>
    <row r="44" spans="15:26" ht="12.75">
      <c r="O44" s="166" t="s">
        <v>180</v>
      </c>
      <c r="P44" s="160"/>
      <c r="Q44" s="160"/>
      <c r="R44" s="39" t="s">
        <v>189</v>
      </c>
      <c r="S44" s="39" t="s">
        <v>190</v>
      </c>
      <c r="T44" s="39" t="s">
        <v>182</v>
      </c>
      <c r="U44" s="39" t="s">
        <v>183</v>
      </c>
      <c r="V44" s="39" t="s">
        <v>184</v>
      </c>
      <c r="W44" s="46" t="s">
        <v>192</v>
      </c>
      <c r="X44" s="39" t="s">
        <v>185</v>
      </c>
      <c r="Y44" s="39" t="s">
        <v>186</v>
      </c>
      <c r="Z44" s="155" t="s">
        <v>191</v>
      </c>
    </row>
    <row r="45" spans="15:26" ht="12.75">
      <c r="O45" s="166"/>
      <c r="P45" s="160" t="s">
        <v>179</v>
      </c>
      <c r="Q45" s="160"/>
      <c r="R45" s="39">
        <f>R37/T37</f>
        <v>1225.3333333333333</v>
      </c>
      <c r="S45" s="39">
        <f>S37/T37</f>
        <v>2470</v>
      </c>
      <c r="T45" s="39">
        <v>1.5</v>
      </c>
      <c r="U45" s="39">
        <f>R45*100/$R$49</f>
        <v>40.47371493901804</v>
      </c>
      <c r="V45" s="39">
        <f>S45*100/$S$49</f>
        <v>40.75740358526008</v>
      </c>
      <c r="W45" s="39">
        <f>U45+V45</f>
        <v>81.23111852427812</v>
      </c>
      <c r="X45" s="39">
        <f>W45*100/$W$49</f>
        <v>40.61555926213906</v>
      </c>
      <c r="Y45" s="39">
        <f>$Y$41*X45/100</f>
        <v>3249.244740971125</v>
      </c>
      <c r="Z45" s="155"/>
    </row>
    <row r="46" spans="15:26" ht="12.75">
      <c r="O46" s="166"/>
      <c r="P46" s="160" t="s">
        <v>8</v>
      </c>
      <c r="Q46" s="160"/>
      <c r="R46" s="39">
        <f>R38/T38</f>
        <v>604.2</v>
      </c>
      <c r="S46" s="39">
        <f>S38/T38</f>
        <v>1100</v>
      </c>
      <c r="T46" s="39">
        <v>5</v>
      </c>
      <c r="U46" s="39">
        <f>R46*100/$R$49</f>
        <v>19.95719687118175</v>
      </c>
      <c r="V46" s="39">
        <f>S46*100/$S$49</f>
        <v>18.151070422585462</v>
      </c>
      <c r="W46" s="39">
        <f>U46+V46</f>
        <v>38.10826729376721</v>
      </c>
      <c r="X46" s="39">
        <f>W46*100/$W$49</f>
        <v>19.054133646883606</v>
      </c>
      <c r="Y46" s="39">
        <f>$Y$41*X46/100</f>
        <v>1524.3306917506884</v>
      </c>
      <c r="Z46" s="155"/>
    </row>
    <row r="47" spans="15:26" ht="12.75">
      <c r="O47" s="166"/>
      <c r="P47" s="160" t="s">
        <v>188</v>
      </c>
      <c r="Q47" s="160"/>
      <c r="R47" s="39">
        <f>R39/T39</f>
        <v>765.9459459459459</v>
      </c>
      <c r="S47" s="39">
        <f>S39/T39</f>
        <v>1528.6486486486485</v>
      </c>
      <c r="T47" s="39">
        <v>3.7</v>
      </c>
      <c r="U47" s="39">
        <f>R47*100/$R$49</f>
        <v>25.29979151924326</v>
      </c>
      <c r="V47" s="39">
        <f>S47*100/$S$49</f>
        <v>25.22419024819247</v>
      </c>
      <c r="W47" s="39">
        <f>U47+V47</f>
        <v>50.52398176743573</v>
      </c>
      <c r="X47" s="39">
        <f>W47*100/$W$49</f>
        <v>25.261990883717864</v>
      </c>
      <c r="Y47" s="39">
        <f>$Y$41*X47/100</f>
        <v>2020.959270697429</v>
      </c>
      <c r="Z47" s="155"/>
    </row>
    <row r="48" spans="15:26" ht="12.75">
      <c r="O48" s="166"/>
      <c r="P48" s="160" t="s">
        <v>17</v>
      </c>
      <c r="Q48" s="160"/>
      <c r="R48" s="39">
        <f>R40/T40</f>
        <v>432</v>
      </c>
      <c r="S48" s="39">
        <f>S40/T40</f>
        <v>961.6</v>
      </c>
      <c r="T48" s="39">
        <v>1.25</v>
      </c>
      <c r="U48" s="39">
        <f>R48*100/$R$49</f>
        <v>14.26929667055696</v>
      </c>
      <c r="V48" s="39">
        <f>S48*100/$S$49</f>
        <v>15.867335743961982</v>
      </c>
      <c r="W48" s="39">
        <f>U48+V48</f>
        <v>30.136632414518942</v>
      </c>
      <c r="X48" s="39">
        <f>W48*100/$W$49</f>
        <v>15.068316207259473</v>
      </c>
      <c r="Y48" s="39">
        <f>$Y$41*X48/100</f>
        <v>1205.465296580758</v>
      </c>
      <c r="Z48" s="155"/>
    </row>
    <row r="49" spans="15:26" ht="12.75">
      <c r="O49" s="39" t="s">
        <v>59</v>
      </c>
      <c r="P49" s="158"/>
      <c r="Q49" s="159"/>
      <c r="R49" s="39">
        <f aca="true" t="shared" si="3" ref="R49:Y49">SUM(R45:R48)</f>
        <v>3027.479279279279</v>
      </c>
      <c r="S49" s="39">
        <f t="shared" si="3"/>
        <v>6060.248648648649</v>
      </c>
      <c r="T49" s="39">
        <f t="shared" si="3"/>
        <v>11.45</v>
      </c>
      <c r="U49" s="39">
        <f t="shared" si="3"/>
        <v>100</v>
      </c>
      <c r="V49" s="39">
        <f t="shared" si="3"/>
        <v>100</v>
      </c>
      <c r="W49" s="39">
        <f t="shared" si="3"/>
        <v>200</v>
      </c>
      <c r="X49" s="39">
        <f t="shared" si="3"/>
        <v>100</v>
      </c>
      <c r="Y49" s="45">
        <f t="shared" si="3"/>
        <v>8000</v>
      </c>
      <c r="Z49" s="155"/>
    </row>
  </sheetData>
  <mergeCells count="29">
    <mergeCell ref="AC35:AD35"/>
    <mergeCell ref="AE35:AF35"/>
    <mergeCell ref="AC42:AG42"/>
    <mergeCell ref="AK35:AK36"/>
    <mergeCell ref="Z44:Z49"/>
    <mergeCell ref="P46:Q46"/>
    <mergeCell ref="P47:Q47"/>
    <mergeCell ref="P48:Q48"/>
    <mergeCell ref="P49:Q49"/>
    <mergeCell ref="O44:O48"/>
    <mergeCell ref="G36:H36"/>
    <mergeCell ref="P36:Q36"/>
    <mergeCell ref="G37:H37"/>
    <mergeCell ref="P37:Q37"/>
    <mergeCell ref="P44:Q44"/>
    <mergeCell ref="P45:Q45"/>
    <mergeCell ref="G34:H35"/>
    <mergeCell ref="K34:M34"/>
    <mergeCell ref="M35:N35"/>
    <mergeCell ref="O36:O40"/>
    <mergeCell ref="G38:H38"/>
    <mergeCell ref="G39:H39"/>
    <mergeCell ref="Z36:Z41"/>
    <mergeCell ref="G40:H40"/>
    <mergeCell ref="G41:L41"/>
    <mergeCell ref="P41:Q41"/>
    <mergeCell ref="P38:Q38"/>
    <mergeCell ref="P39:Q39"/>
    <mergeCell ref="P40:Q40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6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 t="str">
        <f>TEXT(ZP2008!G3,"# ##0")</f>
        <v>0</v>
      </c>
      <c r="H3" s="35" t="str">
        <f>TEXT(ZP2008!H3,"# ##0")</f>
        <v>1 000</v>
      </c>
      <c r="I3" s="35" t="str">
        <f>TEXT(ZP2008!I3,"# ##0")</f>
        <v>0</v>
      </c>
      <c r="J3" s="35" t="str">
        <f>TEXT(ZP2008!J3,"# ##0")</f>
        <v>0</v>
      </c>
      <c r="K3" s="35" t="str">
        <f>TEXT(ZP2008!K3,"# ##0")</f>
        <v>0</v>
      </c>
      <c r="L3" s="35" t="str">
        <f>TEXT(ZP2008!L3,"# ##0")</f>
        <v>200</v>
      </c>
      <c r="M3" s="35" t="str">
        <f>TEXT(ZP2008!M3,"# ##0")</f>
        <v>3 000</v>
      </c>
      <c r="N3" s="35" t="str">
        <f>TEXT(ZP2008!N3,"# ##0")</f>
        <v>0</v>
      </c>
      <c r="O3" s="35" t="str">
        <f>TEXT(ZP2008!O3,"# ##0")</f>
        <v>15</v>
      </c>
      <c r="P3" s="35" t="str">
        <f>TEXT(ZP2008!P3,"# ##0")</f>
        <v>5 000</v>
      </c>
      <c r="Q3" s="35" t="str">
        <f>TEXT(ZP2008!Q3,"# ##0")</f>
        <v>0</v>
      </c>
      <c r="R3" s="35" t="str">
        <f>TEXT(ZP2008!R3,"# ##0")</f>
        <v>0</v>
      </c>
      <c r="S3" s="35" t="str">
        <f>TEXT(ZP2008!S3,"# ##0")</f>
        <v>0</v>
      </c>
      <c r="T3" s="35" t="str">
        <f>TEXT(ZP2008!T3,"# ##0")</f>
        <v>0</v>
      </c>
      <c r="U3" s="35" t="str">
        <f>TEXT(ZP2008!U3,"# ##0")</f>
        <v>0</v>
      </c>
      <c r="V3" s="35" t="str">
        <f>TEXT(ZP2008!V3,"# ##0")</f>
        <v>0</v>
      </c>
      <c r="W3" s="35" t="str">
        <f>TEXT(ZP2008!W3,"# ##0")</f>
        <v>0</v>
      </c>
      <c r="X3" s="35" t="str">
        <f>TEXT(ZP2008!X3,"# ##0")</f>
        <v>0</v>
      </c>
      <c r="Y3" s="35" t="str">
        <f>TEXT(ZP2008!Y3,"# ##0")</f>
        <v>0</v>
      </c>
      <c r="Z3" s="35" t="str">
        <f>TEXT(ZP2008!Z3,"# ##0")</f>
        <v>0</v>
      </c>
      <c r="AA3" s="35" t="str">
        <f>TEXT(ZP2008!AA3,"# ##0")</f>
        <v>500</v>
      </c>
      <c r="AB3" s="35" t="str">
        <f>TEXT(ZP2008!AB3,"# ##0")</f>
        <v>500</v>
      </c>
      <c r="AC3" s="35" t="str">
        <f>TEXT(ZP2008!AC3,"# ##0")</f>
        <v>500</v>
      </c>
      <c r="AD3" s="35" t="str">
        <f>TEXT(ZP2008!AD3,"# ##0")</f>
        <v>0</v>
      </c>
      <c r="AE3" s="35" t="str">
        <f>TEXT(ZP2008!AE3,"# ##0")</f>
        <v>0</v>
      </c>
      <c r="AF3" s="35" t="str">
        <f>TEXT(ZP2008!AF3,"#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 t="str">
        <f>TEXT(ZP2008!G4,"# ##0")</f>
        <v>0</v>
      </c>
      <c r="H4" s="35" t="str">
        <f>TEXT(ZP2008!H4,"# ##0")</f>
        <v>0</v>
      </c>
      <c r="I4" s="35" t="str">
        <f>TEXT(ZP2008!I4,"# ##0")</f>
        <v>0</v>
      </c>
      <c r="J4" s="35" t="str">
        <f>TEXT(ZP2008!J4,"# ##0")</f>
        <v>0</v>
      </c>
      <c r="K4" s="35" t="str">
        <f>TEXT(ZP2008!K4,"# ##0")</f>
        <v>0</v>
      </c>
      <c r="L4" s="35" t="str">
        <f>TEXT(ZP2008!L4,"# ##0")</f>
        <v>0</v>
      </c>
      <c r="M4" s="35" t="str">
        <f>TEXT(ZP2008!M4,"# ##0")</f>
        <v>3 000</v>
      </c>
      <c r="N4" s="35" t="str">
        <f>TEXT(ZP2008!N4,"# ##0")</f>
        <v>0</v>
      </c>
      <c r="O4" s="35" t="str">
        <f>TEXT(ZP2008!O4,"# ##0")</f>
        <v>0</v>
      </c>
      <c r="P4" s="35" t="str">
        <f>TEXT(ZP2008!P4,"# ##0")</f>
        <v>3 000</v>
      </c>
      <c r="Q4" s="35" t="str">
        <f>TEXT(ZP2008!Q4,"# ##0")</f>
        <v>0</v>
      </c>
      <c r="R4" s="35" t="str">
        <f>TEXT(ZP2008!R4,"# ##0")</f>
        <v>0</v>
      </c>
      <c r="S4" s="35" t="str">
        <f>TEXT(ZP2008!S4,"# ##0")</f>
        <v>0</v>
      </c>
      <c r="T4" s="35" t="str">
        <f>TEXT(ZP2008!T4,"# ##0")</f>
        <v>0</v>
      </c>
      <c r="U4" s="35" t="str">
        <f>TEXT(ZP2008!U4,"# ##0")</f>
        <v>0</v>
      </c>
      <c r="V4" s="35" t="str">
        <f>TEXT(ZP2008!V4,"# ##0")</f>
        <v>0</v>
      </c>
      <c r="W4" s="35" t="str">
        <f>TEXT(ZP2008!W4,"# ##0")</f>
        <v>0</v>
      </c>
      <c r="X4" s="35" t="str">
        <f>TEXT(ZP2008!X4,"# ##0")</f>
        <v>0</v>
      </c>
      <c r="Y4" s="35" t="str">
        <f>TEXT(ZP2008!Y4,"# ##0")</f>
        <v>0</v>
      </c>
      <c r="Z4" s="35" t="str">
        <f>TEXT(ZP2008!Z4,"# ##0")</f>
        <v>0</v>
      </c>
      <c r="AA4" s="35" t="str">
        <f>TEXT(ZP2008!AA4,"# ##0")</f>
        <v>0</v>
      </c>
      <c r="AB4" s="35" t="str">
        <f>TEXT(ZP2008!AB4,"# ##0")</f>
        <v>0</v>
      </c>
      <c r="AC4" s="35" t="str">
        <f>TEXT(ZP2008!AC4,"# ##0")</f>
        <v>0</v>
      </c>
      <c r="AD4" s="35" t="str">
        <f>TEXT(ZP2008!AD4,"# ##0")</f>
        <v>0</v>
      </c>
      <c r="AE4" s="35" t="str">
        <f>TEXT(ZP2008!AE4,"# ##0")</f>
        <v>0</v>
      </c>
      <c r="AF4" s="35" t="str">
        <f>TEXT(ZP2008!AF4,"# ##0")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 t="str">
        <f>TEXT(ZP2008!G5,"# ##0")</f>
        <v>0</v>
      </c>
      <c r="H5" s="35" t="str">
        <f>TEXT(ZP2008!H5,"# ##0")</f>
        <v>1 000</v>
      </c>
      <c r="I5" s="35" t="str">
        <f>TEXT(ZP2008!I5,"# ##0")</f>
        <v>0</v>
      </c>
      <c r="J5" s="35" t="str">
        <f>TEXT(ZP2008!J5,"# ##0")</f>
        <v>0</v>
      </c>
      <c r="K5" s="35" t="str">
        <f>TEXT(ZP2008!K5,"# ##0")</f>
        <v>0</v>
      </c>
      <c r="L5" s="35" t="str">
        <f>TEXT(ZP2008!L5,"# ##0")</f>
        <v>150</v>
      </c>
      <c r="M5" s="35" t="str">
        <f>TEXT(ZP2008!M5,"# ##0")</f>
        <v>14 500</v>
      </c>
      <c r="N5" s="35" t="str">
        <f>TEXT(ZP2008!N5,"# ##0")</f>
        <v>80</v>
      </c>
      <c r="O5" s="35" t="str">
        <f>TEXT(ZP2008!O5,"# ##0")</f>
        <v>15</v>
      </c>
      <c r="P5" s="35" t="str">
        <f>TEXT(ZP2008!P5,"# ##0")</f>
        <v>10 000</v>
      </c>
      <c r="Q5" s="35" t="str">
        <f>TEXT(ZP2008!Q5,"# ##0")</f>
        <v>0</v>
      </c>
      <c r="R5" s="35" t="str">
        <f>TEXT(ZP2008!R5,"# ##0")</f>
        <v>0</v>
      </c>
      <c r="S5" s="35" t="str">
        <f>TEXT(ZP2008!S5,"# ##0")</f>
        <v>0</v>
      </c>
      <c r="T5" s="35" t="str">
        <f>TEXT(ZP2008!T5,"# ##0")</f>
        <v>0</v>
      </c>
      <c r="U5" s="35" t="str">
        <f>TEXT(ZP2008!U5,"# ##0")</f>
        <v>0</v>
      </c>
      <c r="V5" s="35" t="str">
        <f>TEXT(ZP2008!V5,"# ##0")</f>
        <v>0</v>
      </c>
      <c r="W5" s="35" t="str">
        <f>TEXT(ZP2008!W5,"# ##0")</f>
        <v>0</v>
      </c>
      <c r="X5" s="35" t="str">
        <f>TEXT(ZP2008!X5,"# ##0")</f>
        <v>0</v>
      </c>
      <c r="Y5" s="35" t="str">
        <f>TEXT(ZP2008!Y5,"# ##0")</f>
        <v>0</v>
      </c>
      <c r="Z5" s="35" t="str">
        <f>TEXT(ZP2008!Z5,"# ##0")</f>
        <v>0</v>
      </c>
      <c r="AA5" s="35" t="str">
        <f>TEXT(ZP2008!AA5,"# ##0")</f>
        <v>250</v>
      </c>
      <c r="AB5" s="35" t="str">
        <f>TEXT(ZP2008!AB5,"# ##0")</f>
        <v>250</v>
      </c>
      <c r="AC5" s="35" t="str">
        <f>TEXT(ZP2008!AC5,"# ##0")</f>
        <v>0</v>
      </c>
      <c r="AD5" s="35" t="str">
        <f>TEXT(ZP2008!AD5,"# ##0")</f>
        <v>0</v>
      </c>
      <c r="AE5" s="35" t="str">
        <f>TEXT(ZP2008!AE5,"# ##0")</f>
        <v>0</v>
      </c>
      <c r="AF5" s="35" t="str">
        <f>TEXT(ZP2008!AF5,"#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 t="str">
        <f>TEXT(ZP2008!G7,"# ##0")</f>
        <v>0</v>
      </c>
      <c r="H6" s="35" t="str">
        <f>TEXT(ZP2008!H7,"# ##0")</f>
        <v>5 000</v>
      </c>
      <c r="I6" s="35" t="str">
        <f>TEXT(ZP2008!I7,"# ##0")</f>
        <v>20</v>
      </c>
      <c r="J6" s="35" t="str">
        <f>TEXT(ZP2008!J7,"# ##0")</f>
        <v>90</v>
      </c>
      <c r="K6" s="35" t="str">
        <f>TEXT(ZP2008!K7,"# ##0")</f>
        <v>0</v>
      </c>
      <c r="L6" s="35" t="str">
        <f>TEXT(ZP2008!L7,"# ##0")</f>
        <v>100</v>
      </c>
      <c r="M6" s="35" t="str">
        <f>TEXT(ZP2008!M7,"# ##0")</f>
        <v>500</v>
      </c>
      <c r="N6" s="35" t="str">
        <f>TEXT(ZP2008!N7,"# ##0")</f>
        <v>20</v>
      </c>
      <c r="O6" s="35" t="str">
        <f>TEXT(ZP2008!O7,"# ##0")</f>
        <v>0</v>
      </c>
      <c r="P6" s="35" t="str">
        <f>TEXT(ZP2008!P7,"# ##0")</f>
        <v>0</v>
      </c>
      <c r="Q6" s="35" t="str">
        <f>TEXT(ZP2008!Q7,"# ##0")</f>
        <v>0</v>
      </c>
      <c r="R6" s="35" t="str">
        <f>TEXT(ZP2008!R7,"# ##0")</f>
        <v>0</v>
      </c>
      <c r="S6" s="35" t="str">
        <f>TEXT(ZP2008!S7,"# ##0")</f>
        <v>0</v>
      </c>
      <c r="T6" s="35" t="str">
        <f>TEXT(ZP2008!T7,"# ##0")</f>
        <v>0</v>
      </c>
      <c r="U6" s="35" t="str">
        <f>TEXT(ZP2008!U7,"# ##0")</f>
        <v>0</v>
      </c>
      <c r="V6" s="35" t="str">
        <f>TEXT(ZP2008!V7,"# ##0")</f>
        <v>0</v>
      </c>
      <c r="W6" s="35" t="str">
        <f>TEXT(ZP2008!W7,"# ##0")</f>
        <v>0</v>
      </c>
      <c r="X6" s="35" t="str">
        <f>TEXT(ZP2008!X7,"# ##0")</f>
        <v>0</v>
      </c>
      <c r="Y6" s="35" t="str">
        <f>TEXT(ZP2008!Y7,"# ##0")</f>
        <v>0</v>
      </c>
      <c r="Z6" s="35" t="str">
        <f>TEXT(ZP2008!Z7,"# ##0")</f>
        <v>0</v>
      </c>
      <c r="AA6" s="35" t="str">
        <f>TEXT(ZP2008!AA7,"# ##0")</f>
        <v>0</v>
      </c>
      <c r="AB6" s="35" t="str">
        <f>TEXT(ZP2008!AB7,"# ##0")</f>
        <v>0</v>
      </c>
      <c r="AC6" s="35" t="str">
        <f>TEXT(ZP2008!AC7,"# ##0")</f>
        <v>0</v>
      </c>
      <c r="AD6" s="35" t="str">
        <f>TEXT(ZP2008!AD7,"# ##0")</f>
        <v>0</v>
      </c>
      <c r="AE6" s="35" t="str">
        <f>TEXT(ZP2008!AE7,"# ##0")</f>
        <v>0</v>
      </c>
      <c r="AF6" s="35" t="str">
        <f>TEXT(ZP2008!AF7,"#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 t="str">
        <f>TEXT(ZP2008!G8,"# ##0")</f>
        <v>0</v>
      </c>
      <c r="H7" s="35" t="str">
        <f>TEXT(ZP2008!H8,"# ##0")</f>
        <v>2 000</v>
      </c>
      <c r="I7" s="35" t="str">
        <f>TEXT(ZP2008!I8,"# ##0")</f>
        <v>20</v>
      </c>
      <c r="J7" s="35" t="str">
        <f>TEXT(ZP2008!J8,"# ##0")</f>
        <v>50</v>
      </c>
      <c r="K7" s="35" t="str">
        <f>TEXT(ZP2008!K8,"# ##0")</f>
        <v>0</v>
      </c>
      <c r="L7" s="35" t="str">
        <f>TEXT(ZP2008!L8,"# ##0")</f>
        <v>50</v>
      </c>
      <c r="M7" s="35" t="str">
        <f>TEXT(ZP2008!M8,"# ##0")</f>
        <v>0</v>
      </c>
      <c r="N7" s="35" t="str">
        <f>TEXT(ZP2008!N8,"# ##0")</f>
        <v>0</v>
      </c>
      <c r="O7" s="35" t="str">
        <f>TEXT(ZP2008!O8,"# ##0")</f>
        <v>0</v>
      </c>
      <c r="P7" s="35" t="str">
        <f>TEXT(ZP2008!P8,"# ##0")</f>
        <v>0</v>
      </c>
      <c r="Q7" s="35" t="str">
        <f>TEXT(ZP2008!Q8,"# ##0")</f>
        <v>0</v>
      </c>
      <c r="R7" s="35" t="str">
        <f>TEXT(ZP2008!R8,"# ##0")</f>
        <v>0</v>
      </c>
      <c r="S7" s="35" t="str">
        <f>TEXT(ZP2008!S8,"# ##0")</f>
        <v>0</v>
      </c>
      <c r="T7" s="35" t="str">
        <f>TEXT(ZP2008!T8,"# ##0")</f>
        <v>0</v>
      </c>
      <c r="U7" s="35" t="str">
        <f>TEXT(ZP2008!U8,"# ##0")</f>
        <v>0</v>
      </c>
      <c r="V7" s="35" t="str">
        <f>TEXT(ZP2008!V8,"# ##0")</f>
        <v>0</v>
      </c>
      <c r="W7" s="35" t="str">
        <f>TEXT(ZP2008!W8,"# ##0")</f>
        <v>0</v>
      </c>
      <c r="X7" s="35" t="str">
        <f>TEXT(ZP2008!X8,"# ##0")</f>
        <v>0</v>
      </c>
      <c r="Y7" s="35" t="str">
        <f>TEXT(ZP2008!Y8,"# ##0")</f>
        <v>0</v>
      </c>
      <c r="Z7" s="35" t="str">
        <f>TEXT(ZP2008!Z8,"# ##0")</f>
        <v>0</v>
      </c>
      <c r="AA7" s="35" t="str">
        <f>TEXT(ZP2008!AA8,"# ##0")</f>
        <v>0</v>
      </c>
      <c r="AB7" s="35" t="str">
        <f>TEXT(ZP2008!AB8,"# ##0")</f>
        <v>0</v>
      </c>
      <c r="AC7" s="35" t="str">
        <f>TEXT(ZP2008!AC8,"# ##0")</f>
        <v>0</v>
      </c>
      <c r="AD7" s="35" t="str">
        <f>TEXT(ZP2008!AD8,"# ##0")</f>
        <v>0</v>
      </c>
      <c r="AE7" s="35" t="str">
        <f>TEXT(ZP2008!AE8,"# ##0")</f>
        <v>0</v>
      </c>
      <c r="AF7" s="35" t="str">
        <f>TEXT(ZP2008!AF8,"#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 t="str">
        <f>TEXT(ZP2008!G9,"# ##0")</f>
        <v>0</v>
      </c>
      <c r="H8" s="35" t="str">
        <f>TEXT(ZP2008!H9,"# ##0")</f>
        <v>500</v>
      </c>
      <c r="I8" s="35" t="str">
        <f>TEXT(ZP2008!I9,"# ##0")</f>
        <v>0</v>
      </c>
      <c r="J8" s="35" t="str">
        <f>TEXT(ZP2008!J9,"# ##0")</f>
        <v>30</v>
      </c>
      <c r="K8" s="35" t="str">
        <f>TEXT(ZP2008!K9,"# ##0")</f>
        <v>0</v>
      </c>
      <c r="L8" s="35" t="str">
        <f>TEXT(ZP2008!L9,"# ##0")</f>
        <v>30</v>
      </c>
      <c r="M8" s="35" t="str">
        <f>TEXT(ZP2008!M9,"# ##0")</f>
        <v>0</v>
      </c>
      <c r="N8" s="35" t="str">
        <f>TEXT(ZP2008!N9,"# ##0")</f>
        <v>0</v>
      </c>
      <c r="O8" s="35" t="str">
        <f>TEXT(ZP2008!O9,"# ##0")</f>
        <v>0</v>
      </c>
      <c r="P8" s="35" t="str">
        <f>TEXT(ZP2008!P9,"# ##0")</f>
        <v>0</v>
      </c>
      <c r="Q8" s="35" t="str">
        <f>TEXT(ZP2008!Q9,"# ##0")</f>
        <v>0</v>
      </c>
      <c r="R8" s="35" t="str">
        <f>TEXT(ZP2008!R9,"# ##0")</f>
        <v>0</v>
      </c>
      <c r="S8" s="35" t="str">
        <f>TEXT(ZP2008!S9,"# ##0")</f>
        <v>0</v>
      </c>
      <c r="T8" s="35" t="str">
        <f>TEXT(ZP2008!T9,"# ##0")</f>
        <v>0</v>
      </c>
      <c r="U8" s="35" t="str">
        <f>TEXT(ZP2008!U9,"# ##0")</f>
        <v>0</v>
      </c>
      <c r="V8" s="35" t="str">
        <f>TEXT(ZP2008!V9,"# ##0")</f>
        <v>0</v>
      </c>
      <c r="W8" s="35" t="str">
        <f>TEXT(ZP2008!W9,"# ##0")</f>
        <v>0</v>
      </c>
      <c r="X8" s="35" t="str">
        <f>TEXT(ZP2008!X9,"# ##0")</f>
        <v>0</v>
      </c>
      <c r="Y8" s="35" t="str">
        <f>TEXT(ZP2008!Y9,"# ##0")</f>
        <v>0</v>
      </c>
      <c r="Z8" s="35" t="str">
        <f>TEXT(ZP2008!Z9,"# ##0")</f>
        <v>0</v>
      </c>
      <c r="AA8" s="35" t="str">
        <f>TEXT(ZP2008!AA9,"# ##0")</f>
        <v>0</v>
      </c>
      <c r="AB8" s="35" t="str">
        <f>TEXT(ZP2008!AB9,"# ##0")</f>
        <v>0</v>
      </c>
      <c r="AC8" s="35" t="str">
        <f>TEXT(ZP2008!AC9,"# ##0")</f>
        <v>0</v>
      </c>
      <c r="AD8" s="35" t="str">
        <f>TEXT(ZP2008!AD9,"# ##0")</f>
        <v>0</v>
      </c>
      <c r="AE8" s="35" t="str">
        <f>TEXT(ZP2008!AE9,"# ##0")</f>
        <v>0</v>
      </c>
      <c r="AF8" s="35" t="str">
        <f>TEXT(ZP2008!AF9,"#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 t="str">
        <f>TEXT(ZP2008!G10,"# ##0")</f>
        <v>0</v>
      </c>
      <c r="H9" s="35" t="str">
        <f>TEXT(ZP2008!H10,"# ##0")</f>
        <v>1 000</v>
      </c>
      <c r="I9" s="35" t="str">
        <f>TEXT(ZP2008!I10,"# ##0")</f>
        <v>0</v>
      </c>
      <c r="J9" s="35" t="str">
        <f>TEXT(ZP2008!J10,"# ##0")</f>
        <v>20</v>
      </c>
      <c r="K9" s="35" t="str">
        <f>TEXT(ZP2008!K10,"# ##0")</f>
        <v>0</v>
      </c>
      <c r="L9" s="35" t="str">
        <f>TEXT(ZP2008!L10,"# ##0")</f>
        <v>20</v>
      </c>
      <c r="M9" s="35" t="str">
        <f>TEXT(ZP2008!M10,"# ##0")</f>
        <v>0</v>
      </c>
      <c r="N9" s="35" t="str">
        <f>TEXT(ZP2008!N10,"# ##0")</f>
        <v>0</v>
      </c>
      <c r="O9" s="35" t="str">
        <f>TEXT(ZP2008!O10,"# ##0")</f>
        <v>0</v>
      </c>
      <c r="P9" s="35" t="str">
        <f>TEXT(ZP2008!P10,"# ##0")</f>
        <v>0</v>
      </c>
      <c r="Q9" s="35" t="str">
        <f>TEXT(ZP2008!Q10,"# ##0")</f>
        <v>0</v>
      </c>
      <c r="R9" s="35" t="str">
        <f>TEXT(ZP2008!R10,"# ##0")</f>
        <v>0</v>
      </c>
      <c r="S9" s="35" t="str">
        <f>TEXT(ZP2008!S10,"# ##0")</f>
        <v>0</v>
      </c>
      <c r="T9" s="35" t="str">
        <f>TEXT(ZP2008!T10,"# ##0")</f>
        <v>0</v>
      </c>
      <c r="U9" s="35" t="str">
        <f>TEXT(ZP2008!U10,"# ##0")</f>
        <v>0</v>
      </c>
      <c r="V9" s="35" t="str">
        <f>TEXT(ZP2008!V10,"# ##0")</f>
        <v>0</v>
      </c>
      <c r="W9" s="35" t="str">
        <f>TEXT(ZP2008!W10,"# ##0")</f>
        <v>0</v>
      </c>
      <c r="X9" s="35" t="str">
        <f>TEXT(ZP2008!X10,"# ##0")</f>
        <v>0</v>
      </c>
      <c r="Y9" s="35" t="str">
        <f>TEXT(ZP2008!Y10,"# ##0")</f>
        <v>0</v>
      </c>
      <c r="Z9" s="35" t="str">
        <f>TEXT(ZP2008!Z10,"# ##0")</f>
        <v>0</v>
      </c>
      <c r="AA9" s="35" t="str">
        <f>TEXT(ZP2008!AA10,"# ##0")</f>
        <v>0</v>
      </c>
      <c r="AB9" s="35" t="str">
        <f>TEXT(ZP2008!AB10,"# ##0")</f>
        <v>0</v>
      </c>
      <c r="AC9" s="35" t="str">
        <f>TEXT(ZP2008!AC10,"# ##0")</f>
        <v>0</v>
      </c>
      <c r="AD9" s="35" t="str">
        <f>TEXT(ZP2008!AD10,"# ##0")</f>
        <v>0</v>
      </c>
      <c r="AE9" s="35" t="str">
        <f>TEXT(ZP2008!AE10,"# ##0")</f>
        <v>0</v>
      </c>
      <c r="AF9" s="35" t="str">
        <f>TEXT(ZP2008!AF10,"#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 t="str">
        <f>TEXT(ZP2008!G11,"# ##0")</f>
        <v>0</v>
      </c>
      <c r="H10" s="35" t="str">
        <f>TEXT(ZP2008!H11,"# ##0")</f>
        <v>1 000</v>
      </c>
      <c r="I10" s="35" t="str">
        <f>TEXT(ZP2008!I11,"# ##0")</f>
        <v>0</v>
      </c>
      <c r="J10" s="35" t="str">
        <f>TEXT(ZP2008!J11,"# ##0")</f>
        <v>30</v>
      </c>
      <c r="K10" s="35" t="str">
        <f>TEXT(ZP2008!K11,"# ##0")</f>
        <v>0</v>
      </c>
      <c r="L10" s="35" t="str">
        <f>TEXT(ZP2008!L11,"# ##0")</f>
        <v>40</v>
      </c>
      <c r="M10" s="35" t="str">
        <f>TEXT(ZP2008!M11,"# ##0")</f>
        <v>0</v>
      </c>
      <c r="N10" s="35" t="str">
        <f>TEXT(ZP2008!N11,"# ##0")</f>
        <v>0</v>
      </c>
      <c r="O10" s="35" t="str">
        <f>TEXT(ZP2008!O11,"# ##0")</f>
        <v>0</v>
      </c>
      <c r="P10" s="35" t="str">
        <f>TEXT(ZP2008!P11,"# ##0")</f>
        <v>0</v>
      </c>
      <c r="Q10" s="35" t="str">
        <f>TEXT(ZP2008!Q11,"# ##0")</f>
        <v>0</v>
      </c>
      <c r="R10" s="35" t="str">
        <f>TEXT(ZP2008!R11,"# ##0")</f>
        <v>0</v>
      </c>
      <c r="S10" s="35" t="str">
        <f>TEXT(ZP2008!S11,"# ##0")</f>
        <v>0</v>
      </c>
      <c r="T10" s="35" t="str">
        <f>TEXT(ZP2008!T11,"# ##0")</f>
        <v>0</v>
      </c>
      <c r="U10" s="35" t="str">
        <f>TEXT(ZP2008!U11,"# ##0")</f>
        <v>0</v>
      </c>
      <c r="V10" s="35" t="str">
        <f>TEXT(ZP2008!V11,"# ##0")</f>
        <v>0</v>
      </c>
      <c r="W10" s="35" t="str">
        <f>TEXT(ZP2008!W11,"# ##0")</f>
        <v>0</v>
      </c>
      <c r="X10" s="35" t="str">
        <f>TEXT(ZP2008!X11,"# ##0")</f>
        <v>0</v>
      </c>
      <c r="Y10" s="35" t="str">
        <f>TEXT(ZP2008!Y11,"# ##0")</f>
        <v>0</v>
      </c>
      <c r="Z10" s="35" t="str">
        <f>TEXT(ZP2008!Z11,"# ##0")</f>
        <v>0</v>
      </c>
      <c r="AA10" s="35" t="str">
        <f>TEXT(ZP2008!AA11,"# ##0")</f>
        <v>0</v>
      </c>
      <c r="AB10" s="35" t="str">
        <f>TEXT(ZP2008!AB11,"# ##0")</f>
        <v>0</v>
      </c>
      <c r="AC10" s="35" t="str">
        <f>TEXT(ZP2008!AC11,"# ##0")</f>
        <v>0</v>
      </c>
      <c r="AD10" s="35" t="str">
        <f>TEXT(ZP2008!AD11,"# ##0")</f>
        <v>0</v>
      </c>
      <c r="AE10" s="35" t="str">
        <f>TEXT(ZP2008!AE11,"# ##0")</f>
        <v>0</v>
      </c>
      <c r="AF10" s="35" t="str">
        <f>TEXT(ZP2008!AF11,"#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 t="str">
        <f>TEXT(ZP2008!G12,"# ##0")</f>
        <v>0</v>
      </c>
      <c r="H11" s="35" t="str">
        <f>TEXT(ZP2008!H12,"# ##0")</f>
        <v>5 000</v>
      </c>
      <c r="I11" s="35" t="str">
        <f>TEXT(ZP2008!I12,"# ##0")</f>
        <v>20</v>
      </c>
      <c r="J11" s="35" t="str">
        <f>TEXT(ZP2008!J12,"# ##0")</f>
        <v>70</v>
      </c>
      <c r="K11" s="35" t="str">
        <f>TEXT(ZP2008!K12,"# ##0")</f>
        <v>0</v>
      </c>
      <c r="L11" s="35" t="str">
        <f>TEXT(ZP2008!L12,"# ##0")</f>
        <v>100</v>
      </c>
      <c r="M11" s="35" t="str">
        <f>TEXT(ZP2008!M12,"# ##0")</f>
        <v>0</v>
      </c>
      <c r="N11" s="35" t="str">
        <f>TEXT(ZP2008!N12,"# ##0")</f>
        <v>0</v>
      </c>
      <c r="O11" s="35" t="str">
        <f>TEXT(ZP2008!O12,"# ##0")</f>
        <v>0</v>
      </c>
      <c r="P11" s="35" t="str">
        <f>TEXT(ZP2008!P12,"# ##0")</f>
        <v>0</v>
      </c>
      <c r="Q11" s="35" t="str">
        <f>TEXT(ZP2008!Q12,"# ##0")</f>
        <v>0</v>
      </c>
      <c r="R11" s="35" t="str">
        <f>TEXT(ZP2008!R12,"# ##0")</f>
        <v>0</v>
      </c>
      <c r="S11" s="35" t="str">
        <f>TEXT(ZP2008!S12,"# ##0")</f>
        <v>0</v>
      </c>
      <c r="T11" s="35" t="str">
        <f>TEXT(ZP2008!T12,"# ##0")</f>
        <v>0</v>
      </c>
      <c r="U11" s="35" t="str">
        <f>TEXT(ZP2008!U12,"# ##0")</f>
        <v>0</v>
      </c>
      <c r="V11" s="35" t="str">
        <f>TEXT(ZP2008!V12,"# ##0")</f>
        <v>0</v>
      </c>
      <c r="W11" s="35" t="str">
        <f>TEXT(ZP2008!W12,"# ##0")</f>
        <v>0</v>
      </c>
      <c r="X11" s="35" t="str">
        <f>TEXT(ZP2008!X12,"# ##0")</f>
        <v>0</v>
      </c>
      <c r="Y11" s="35" t="str">
        <f>TEXT(ZP2008!Y12,"# ##0")</f>
        <v>0</v>
      </c>
      <c r="Z11" s="35" t="str">
        <f>TEXT(ZP2008!Z12,"# ##0")</f>
        <v>0</v>
      </c>
      <c r="AA11" s="35" t="str">
        <f>TEXT(ZP2008!AA12,"# ##0")</f>
        <v>0</v>
      </c>
      <c r="AB11" s="35" t="str">
        <f>TEXT(ZP2008!AB12,"# ##0")</f>
        <v>0</v>
      </c>
      <c r="AC11" s="35" t="str">
        <f>TEXT(ZP2008!AC12,"# ##0")</f>
        <v>0</v>
      </c>
      <c r="AD11" s="35" t="str">
        <f>TEXT(ZP2008!AD12,"# ##0")</f>
        <v>0</v>
      </c>
      <c r="AE11" s="35" t="str">
        <f>TEXT(ZP2008!AE12,"# ##0")</f>
        <v>0</v>
      </c>
      <c r="AF11" s="35" t="str">
        <f>TEXT(ZP2008!AF12,"#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 t="str">
        <f>TEXT(ZP2008!G13,"# ##0")</f>
        <v>0</v>
      </c>
      <c r="H12" s="35" t="str">
        <f>TEXT(ZP2008!H13,"# ##0")</f>
        <v>2 000</v>
      </c>
      <c r="I12" s="35" t="str">
        <f>TEXT(ZP2008!I13,"# ##0")</f>
        <v>0</v>
      </c>
      <c r="J12" s="35" t="str">
        <f>TEXT(ZP2008!J13,"# ##0")</f>
        <v>20</v>
      </c>
      <c r="K12" s="35" t="str">
        <f>TEXT(ZP2008!K13,"# ##0")</f>
        <v>0</v>
      </c>
      <c r="L12" s="35" t="str">
        <f>TEXT(ZP2008!L13,"# ##0")</f>
        <v>40</v>
      </c>
      <c r="M12" s="35" t="str">
        <f>TEXT(ZP2008!M13,"# ##0")</f>
        <v>0</v>
      </c>
      <c r="N12" s="35" t="str">
        <f>TEXT(ZP2008!N13,"# ##0")</f>
        <v>0</v>
      </c>
      <c r="O12" s="35" t="str">
        <f>TEXT(ZP2008!O13,"# ##0")</f>
        <v>0</v>
      </c>
      <c r="P12" s="35" t="str">
        <f>TEXT(ZP2008!P13,"# ##0")</f>
        <v>0</v>
      </c>
      <c r="Q12" s="35" t="str">
        <f>TEXT(ZP2008!Q13,"# ##0")</f>
        <v>0</v>
      </c>
      <c r="R12" s="35" t="str">
        <f>TEXT(ZP2008!R13,"# ##0")</f>
        <v>0</v>
      </c>
      <c r="S12" s="35" t="str">
        <f>TEXT(ZP2008!S13,"# ##0")</f>
        <v>0</v>
      </c>
      <c r="T12" s="35" t="str">
        <f>TEXT(ZP2008!T13,"# ##0")</f>
        <v>0</v>
      </c>
      <c r="U12" s="35" t="str">
        <f>TEXT(ZP2008!U13,"# ##0")</f>
        <v>0</v>
      </c>
      <c r="V12" s="35" t="str">
        <f>TEXT(ZP2008!V13,"# ##0")</f>
        <v>0</v>
      </c>
      <c r="W12" s="35" t="str">
        <f>TEXT(ZP2008!W13,"# ##0")</f>
        <v>0</v>
      </c>
      <c r="X12" s="35" t="str">
        <f>TEXT(ZP2008!X13,"# ##0")</f>
        <v>0</v>
      </c>
      <c r="Y12" s="35" t="str">
        <f>TEXT(ZP2008!Y13,"# ##0")</f>
        <v>0</v>
      </c>
      <c r="Z12" s="35" t="str">
        <f>TEXT(ZP2008!Z13,"# ##0")</f>
        <v>0</v>
      </c>
      <c r="AA12" s="35" t="str">
        <f>TEXT(ZP2008!AA13,"# ##0")</f>
        <v>0</v>
      </c>
      <c r="AB12" s="35" t="str">
        <f>TEXT(ZP2008!AB13,"# ##0")</f>
        <v>0</v>
      </c>
      <c r="AC12" s="35" t="str">
        <f>TEXT(ZP2008!AC13,"# ##0")</f>
        <v>0</v>
      </c>
      <c r="AD12" s="35" t="str">
        <f>TEXT(ZP2008!AD13,"# ##0")</f>
        <v>0</v>
      </c>
      <c r="AE12" s="35" t="str">
        <f>TEXT(ZP2008!AE13,"# ##0")</f>
        <v>0</v>
      </c>
      <c r="AF12" s="35" t="str">
        <f>TEXT(ZP2008!AF13,"#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 t="str">
        <f>TEXT(ZP2008!G14,"# ##0")</f>
        <v>0</v>
      </c>
      <c r="H13" s="35" t="str">
        <f>TEXT(ZP2008!H14,"# ##0")</f>
        <v>200</v>
      </c>
      <c r="I13" s="35" t="str">
        <f>TEXT(ZP2008!I14,"# ##0")</f>
        <v>0</v>
      </c>
      <c r="J13" s="35" t="str">
        <f>TEXT(ZP2008!J14,"# ##0")</f>
        <v>20</v>
      </c>
      <c r="K13" s="35" t="str">
        <f>TEXT(ZP2008!K14,"# ##0")</f>
        <v>0</v>
      </c>
      <c r="L13" s="35" t="str">
        <f>TEXT(ZP2008!L14,"# ##0")</f>
        <v>20</v>
      </c>
      <c r="M13" s="35" t="str">
        <f>TEXT(ZP2008!M14,"# ##0")</f>
        <v>0</v>
      </c>
      <c r="N13" s="35" t="str">
        <f>TEXT(ZP2008!N14,"# ##0")</f>
        <v>0</v>
      </c>
      <c r="O13" s="35" t="str">
        <f>TEXT(ZP2008!O14,"# ##0")</f>
        <v>0</v>
      </c>
      <c r="P13" s="35" t="str">
        <f>TEXT(ZP2008!P14,"# ##0")</f>
        <v>0</v>
      </c>
      <c r="Q13" s="35" t="str">
        <f>TEXT(ZP2008!Q14,"# ##0")</f>
        <v>0</v>
      </c>
      <c r="R13" s="35" t="str">
        <f>TEXT(ZP2008!R14,"# ##0")</f>
        <v>0</v>
      </c>
      <c r="S13" s="35" t="str">
        <f>TEXT(ZP2008!S14,"# ##0")</f>
        <v>0</v>
      </c>
      <c r="T13" s="35" t="str">
        <f>TEXT(ZP2008!T14,"# ##0")</f>
        <v>0</v>
      </c>
      <c r="U13" s="35" t="str">
        <f>TEXT(ZP2008!U14,"# ##0")</f>
        <v>0</v>
      </c>
      <c r="V13" s="35" t="str">
        <f>TEXT(ZP2008!V14,"# ##0")</f>
        <v>0</v>
      </c>
      <c r="W13" s="35" t="str">
        <f>TEXT(ZP2008!W14,"# ##0")</f>
        <v>0</v>
      </c>
      <c r="X13" s="35" t="str">
        <f>TEXT(ZP2008!X14,"# ##0")</f>
        <v>0</v>
      </c>
      <c r="Y13" s="35" t="str">
        <f>TEXT(ZP2008!Y14,"# ##0")</f>
        <v>0</v>
      </c>
      <c r="Z13" s="35" t="str">
        <f>TEXT(ZP2008!Z14,"# ##0")</f>
        <v>0</v>
      </c>
      <c r="AA13" s="35" t="str">
        <f>TEXT(ZP2008!AA14,"# ##0")</f>
        <v>0</v>
      </c>
      <c r="AB13" s="35" t="str">
        <f>TEXT(ZP2008!AB14,"# ##0")</f>
        <v>0</v>
      </c>
      <c r="AC13" s="35" t="str">
        <f>TEXT(ZP2008!AC14,"# ##0")</f>
        <v>0</v>
      </c>
      <c r="AD13" s="35" t="str">
        <f>TEXT(ZP2008!AD14,"# ##0")</f>
        <v>0</v>
      </c>
      <c r="AE13" s="35" t="str">
        <f>TEXT(ZP2008!AE14,"# ##0")</f>
        <v>0</v>
      </c>
      <c r="AF13" s="35" t="str">
        <f>TEXT(ZP2008!AF14,"#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 t="str">
        <f>TEXT(ZP2008!G15,"# ##0")</f>
        <v>0</v>
      </c>
      <c r="H14" s="35" t="str">
        <f>TEXT(ZP2008!H15,"# ##0")</f>
        <v>0</v>
      </c>
      <c r="I14" s="35" t="str">
        <f>TEXT(ZP2008!I15,"# ##0")</f>
        <v>0</v>
      </c>
      <c r="J14" s="35" t="str">
        <f>TEXT(ZP2008!J15,"# ##0")</f>
        <v>0</v>
      </c>
      <c r="K14" s="35" t="str">
        <f>TEXT(ZP2008!K15,"# ##0")</f>
        <v>0</v>
      </c>
      <c r="L14" s="35" t="str">
        <f>TEXT(ZP2008!L15,"# ##0")</f>
        <v>0</v>
      </c>
      <c r="M14" s="35" t="str">
        <f>TEXT(ZP2008!M15,"# ##0")</f>
        <v>0</v>
      </c>
      <c r="N14" s="35" t="str">
        <f>TEXT(ZP2008!N15,"# ##0")</f>
        <v>0</v>
      </c>
      <c r="O14" s="35" t="str">
        <f>TEXT(ZP2008!O15,"# ##0")</f>
        <v>0</v>
      </c>
      <c r="P14" s="35" t="str">
        <f>TEXT(ZP2008!P15,"# ##0")</f>
        <v>0</v>
      </c>
      <c r="Q14" s="35" t="str">
        <f>TEXT(ZP2008!Q15,"# ##0")</f>
        <v>0</v>
      </c>
      <c r="R14" s="35" t="str">
        <f>TEXT(ZP2008!R15,"# ##0")</f>
        <v>0</v>
      </c>
      <c r="S14" s="35" t="str">
        <f>TEXT(ZP2008!S15,"# ##0")</f>
        <v>0</v>
      </c>
      <c r="T14" s="35" t="str">
        <f>TEXT(ZP2008!T15,"# ##0")</f>
        <v>0</v>
      </c>
      <c r="U14" s="35" t="str">
        <f>TEXT(ZP2008!U15,"# ##0")</f>
        <v>0</v>
      </c>
      <c r="V14" s="35" t="str">
        <f>TEXT(ZP2008!V15,"# ##0")</f>
        <v>0</v>
      </c>
      <c r="W14" s="35" t="str">
        <f>TEXT(ZP2008!W15,"# ##0")</f>
        <v>0</v>
      </c>
      <c r="X14" s="35" t="str">
        <f>TEXT(ZP2008!X15,"# ##0")</f>
        <v>0</v>
      </c>
      <c r="Y14" s="35" t="str">
        <f>TEXT(ZP2008!Y15,"# ##0")</f>
        <v>0</v>
      </c>
      <c r="Z14" s="35" t="str">
        <f>TEXT(ZP2008!Z15,"# ##0")</f>
        <v>0</v>
      </c>
      <c r="AA14" s="35" t="str">
        <f>TEXT(ZP2008!AA15,"# ##0")</f>
        <v>0</v>
      </c>
      <c r="AB14" s="35" t="str">
        <f>TEXT(ZP2008!AB15,"# ##0")</f>
        <v>0</v>
      </c>
      <c r="AC14" s="35" t="str">
        <f>TEXT(ZP2008!AC15,"# ##0")</f>
        <v>0</v>
      </c>
      <c r="AD14" s="35" t="str">
        <f>TEXT(ZP2008!AD15,"# ##0")</f>
        <v>0</v>
      </c>
      <c r="AE14" s="35" t="str">
        <f>TEXT(ZP2008!AE15,"# ##0")</f>
        <v>0</v>
      </c>
      <c r="AF14" s="35" t="str">
        <f>TEXT(ZP2008!AF15,"# ##0")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 t="str">
        <f>TEXT(ZP2008!G16,"# ##0")</f>
        <v>10 000</v>
      </c>
      <c r="H15" s="35" t="str">
        <f>TEXT(ZP2008!H16,"# ##0")</f>
        <v>0</v>
      </c>
      <c r="I15" s="35" t="str">
        <f>TEXT(ZP2008!I16,"# ##0")</f>
        <v>0</v>
      </c>
      <c r="J15" s="35" t="str">
        <f>TEXT(ZP2008!J16,"# ##0")</f>
        <v>0</v>
      </c>
      <c r="K15" s="35" t="str">
        <f>TEXT(ZP2008!K16,"# ##0")</f>
        <v>0</v>
      </c>
      <c r="L15" s="35" t="str">
        <f>TEXT(ZP2008!L16,"# ##0")</f>
        <v>0</v>
      </c>
      <c r="M15" s="35" t="str">
        <f>TEXT(ZP2008!M16,"# ##0")</f>
        <v>0</v>
      </c>
      <c r="N15" s="35" t="str">
        <f>TEXT(ZP2008!N16,"# ##0")</f>
        <v>0</v>
      </c>
      <c r="O15" s="35" t="str">
        <f>TEXT(ZP2008!O16,"# ##0")</f>
        <v>0</v>
      </c>
      <c r="P15" s="35" t="str">
        <f>TEXT(ZP2008!P16,"# ##0")</f>
        <v>0</v>
      </c>
      <c r="Q15" s="35" t="str">
        <f>TEXT(ZP2008!Q16,"# ##0")</f>
        <v>0</v>
      </c>
      <c r="R15" s="35" t="str">
        <f>TEXT(ZP2008!R16,"# ##0")</f>
        <v>0</v>
      </c>
      <c r="S15" s="35" t="str">
        <f>TEXT(ZP2008!S16,"# ##0")</f>
        <v>0</v>
      </c>
      <c r="T15" s="35" t="str">
        <f>TEXT(ZP2008!T16,"# ##0")</f>
        <v>0</v>
      </c>
      <c r="U15" s="35" t="str">
        <f>TEXT(ZP2008!U16,"# ##0")</f>
        <v>0</v>
      </c>
      <c r="V15" s="35" t="str">
        <f>TEXT(ZP2008!V16,"# ##0")</f>
        <v>0</v>
      </c>
      <c r="W15" s="35" t="str">
        <f>TEXT(ZP2008!W16,"# ##0")</f>
        <v>0</v>
      </c>
      <c r="X15" s="35" t="str">
        <f>TEXT(ZP2008!X16,"# ##0")</f>
        <v>0</v>
      </c>
      <c r="Y15" s="35" t="str">
        <f>TEXT(ZP2008!Y16,"# ##0")</f>
        <v>0</v>
      </c>
      <c r="Z15" s="35" t="str">
        <f>TEXT(ZP2008!Z16,"# ##0")</f>
        <v>0</v>
      </c>
      <c r="AA15" s="35" t="str">
        <f>TEXT(ZP2008!AA16,"# ##0")</f>
        <v>0</v>
      </c>
      <c r="AB15" s="35" t="str">
        <f>TEXT(ZP2008!AB16,"# ##0")</f>
        <v>0</v>
      </c>
      <c r="AC15" s="35" t="str">
        <f>TEXT(ZP2008!AC16,"# ##0")</f>
        <v>0</v>
      </c>
      <c r="AD15" s="35" t="str">
        <f>TEXT(ZP2008!AD16,"# ##0")</f>
        <v>0</v>
      </c>
      <c r="AE15" s="35" t="str">
        <f>TEXT(ZP2008!AE16,"# ##0")</f>
        <v>0</v>
      </c>
      <c r="AF15" s="35" t="str">
        <f>TEXT(ZP2008!AF16,"# ##0")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 t="str">
        <f>TEXT(ZP2008!G17,"# ##0")</f>
        <v>50 000</v>
      </c>
      <c r="H16" s="35" t="str">
        <f>TEXT(ZP2008!H17,"# ##0")</f>
        <v>3 000</v>
      </c>
      <c r="I16" s="35" t="str">
        <f>TEXT(ZP2008!I17,"# ##0")</f>
        <v>0</v>
      </c>
      <c r="J16" s="35" t="str">
        <f>TEXT(ZP2008!J17,"# ##0")</f>
        <v>0</v>
      </c>
      <c r="K16" s="35" t="str">
        <f>TEXT(ZP2008!K17,"# ##0")</f>
        <v>6 000</v>
      </c>
      <c r="L16" s="35" t="str">
        <f>TEXT(ZP2008!L17,"# ##0")</f>
        <v>0</v>
      </c>
      <c r="M16" s="35" t="str">
        <f>TEXT(ZP2008!M17,"# ##0")</f>
        <v>2 000</v>
      </c>
      <c r="N16" s="35" t="str">
        <f>TEXT(ZP2008!N17,"# ##0")</f>
        <v>0</v>
      </c>
      <c r="O16" s="35" t="str">
        <f>TEXT(ZP2008!O17,"# ##0")</f>
        <v>0</v>
      </c>
      <c r="P16" s="35" t="str">
        <f>TEXT(ZP2008!P17,"# ##0")</f>
        <v>0</v>
      </c>
      <c r="Q16" s="35" t="str">
        <f>TEXT(ZP2008!Q17,"# ##0")</f>
        <v>0</v>
      </c>
      <c r="R16" s="35" t="str">
        <f>TEXT(ZP2008!R17,"# ##0")</f>
        <v>0</v>
      </c>
      <c r="S16" s="35" t="str">
        <f>TEXT(ZP2008!S17,"# ##0")</f>
        <v>0</v>
      </c>
      <c r="T16" s="35" t="str">
        <f>TEXT(ZP2008!T17,"# ##0")</f>
        <v>0</v>
      </c>
      <c r="U16" s="35" t="str">
        <f>TEXT(ZP2008!U17,"# ##0")</f>
        <v>0</v>
      </c>
      <c r="V16" s="35" t="str">
        <f>TEXT(ZP2008!V17,"# ##0")</f>
        <v>0</v>
      </c>
      <c r="W16" s="35" t="str">
        <f>TEXT(ZP2008!W17,"# ##0")</f>
        <v>0</v>
      </c>
      <c r="X16" s="35" t="str">
        <f>TEXT(ZP2008!X17,"# ##0")</f>
        <v>0</v>
      </c>
      <c r="Y16" s="35" t="str">
        <f>TEXT(ZP2008!Y17,"# ##0")</f>
        <v>0</v>
      </c>
      <c r="Z16" s="35" t="str">
        <f>TEXT(ZP2008!Z17,"# ##0")</f>
        <v>0</v>
      </c>
      <c r="AA16" s="35" t="str">
        <f>TEXT(ZP2008!AA17,"# ##0")</f>
        <v>0</v>
      </c>
      <c r="AB16" s="35" t="str">
        <f>TEXT(ZP2008!AB17,"# ##0")</f>
        <v>0</v>
      </c>
      <c r="AC16" s="35" t="str">
        <f>TEXT(ZP2008!AC17,"# ##0")</f>
        <v>0</v>
      </c>
      <c r="AD16" s="35" t="str">
        <f>TEXT(ZP2008!AD17,"# ##0")</f>
        <v>0</v>
      </c>
      <c r="AE16" s="35" t="str">
        <f>TEXT(ZP2008!AE17,"# ##0")</f>
        <v>0</v>
      </c>
      <c r="AF16" s="35" t="str">
        <f>TEXT(ZP2008!AF17,"#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 t="str">
        <f>TEXT(ZP2008!G18,"# ##0")</f>
        <v>0</v>
      </c>
      <c r="H17" s="35" t="str">
        <f>TEXT(ZP2008!H18,"# ##0")</f>
        <v>0</v>
      </c>
      <c r="I17" s="35" t="str">
        <f>TEXT(ZP2008!I18,"# ##0")</f>
        <v>0</v>
      </c>
      <c r="J17" s="35" t="str">
        <f>TEXT(ZP2008!J18,"# ##0")</f>
        <v>0</v>
      </c>
      <c r="K17" s="35" t="str">
        <f>TEXT(ZP2008!K18,"# ##0")</f>
        <v>0</v>
      </c>
      <c r="L17" s="35" t="str">
        <f>TEXT(ZP2008!L18,"# ##0")</f>
        <v>0</v>
      </c>
      <c r="M17" s="35" t="str">
        <f>TEXT(ZP2008!M18,"# ##0")</f>
        <v>0</v>
      </c>
      <c r="N17" s="35" t="str">
        <f>TEXT(ZP2008!N18,"# ##0")</f>
        <v>0</v>
      </c>
      <c r="O17" s="35" t="str">
        <f>TEXT(ZP2008!O18,"# ##0")</f>
        <v>0</v>
      </c>
      <c r="P17" s="35" t="str">
        <f>TEXT(ZP2008!P18,"# ##0")</f>
        <v>0</v>
      </c>
      <c r="Q17" s="35" t="str">
        <f>TEXT(ZP2008!Q18,"# ##0")</f>
        <v>0</v>
      </c>
      <c r="R17" s="35" t="str">
        <f>TEXT(ZP2008!R18,"# ##0")</f>
        <v>0</v>
      </c>
      <c r="S17" s="35" t="str">
        <f>TEXT(ZP2008!S18,"# ##0")</f>
        <v>0</v>
      </c>
      <c r="T17" s="35" t="str">
        <f>TEXT(ZP2008!T18,"# ##0")</f>
        <v>0</v>
      </c>
      <c r="U17" s="35" t="str">
        <f>TEXT(ZP2008!U18,"# ##0")</f>
        <v>0</v>
      </c>
      <c r="V17" s="35" t="str">
        <f>TEXT(ZP2008!V18,"# ##0")</f>
        <v>0</v>
      </c>
      <c r="W17" s="35" t="str">
        <f>TEXT(ZP2008!W18,"# ##0")</f>
        <v>0</v>
      </c>
      <c r="X17" s="35" t="str">
        <f>TEXT(ZP2008!X18,"# ##0")</f>
        <v>0</v>
      </c>
      <c r="Y17" s="35" t="str">
        <f>TEXT(ZP2008!Y18,"# ##0")</f>
        <v>0</v>
      </c>
      <c r="Z17" s="35" t="str">
        <f>TEXT(ZP2008!Z18,"# ##0")</f>
        <v>0</v>
      </c>
      <c r="AA17" s="35" t="str">
        <f>TEXT(ZP2008!AA18,"# ##0")</f>
        <v>0</v>
      </c>
      <c r="AB17" s="35" t="str">
        <f>TEXT(ZP2008!AB18,"# ##0")</f>
        <v>0</v>
      </c>
      <c r="AC17" s="35" t="str">
        <f>TEXT(ZP2008!AC18,"# ##0")</f>
        <v>0</v>
      </c>
      <c r="AD17" s="35" t="str">
        <f>TEXT(ZP2008!AD18,"# ##0")</f>
        <v>0</v>
      </c>
      <c r="AE17" s="35" t="str">
        <f>TEXT(ZP2008!AE18,"# ##0")</f>
        <v>0</v>
      </c>
      <c r="AF17" s="35" t="str">
        <f>TEXT(ZP2008!AF18,"#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 t="str">
        <f>TEXT(ZP2008!G19,"# ##0")</f>
        <v>0</v>
      </c>
      <c r="H18" s="35" t="str">
        <f>TEXT(ZP2008!H19,"# ##0")</f>
        <v>0</v>
      </c>
      <c r="I18" s="35" t="str">
        <f>TEXT(ZP2008!I19,"# ##0")</f>
        <v>0</v>
      </c>
      <c r="J18" s="35" t="str">
        <f>TEXT(ZP2008!J19,"# ##0")</f>
        <v>0</v>
      </c>
      <c r="K18" s="35" t="str">
        <f>TEXT(ZP2008!K19,"# ##0")</f>
        <v>0</v>
      </c>
      <c r="L18" s="35" t="str">
        <f>TEXT(ZP2008!L19,"# ##0")</f>
        <v>0</v>
      </c>
      <c r="M18" s="35" t="str">
        <f>TEXT(ZP2008!M19,"# ##0")</f>
        <v>0</v>
      </c>
      <c r="N18" s="35" t="str">
        <f>TEXT(ZP2008!N19,"# ##0")</f>
        <v>0</v>
      </c>
      <c r="O18" s="35" t="str">
        <f>TEXT(ZP2008!O19,"# ##0")</f>
        <v>0</v>
      </c>
      <c r="P18" s="35" t="str">
        <f>TEXT(ZP2008!P19,"# ##0")</f>
        <v>0</v>
      </c>
      <c r="Q18" s="35" t="str">
        <f>TEXT(ZP2008!Q19,"# ##0")</f>
        <v>0</v>
      </c>
      <c r="R18" s="35" t="str">
        <f>TEXT(ZP2008!R19,"# ##0")</f>
        <v>0</v>
      </c>
      <c r="S18" s="35" t="str">
        <f>TEXT(ZP2008!S19,"# ##0")</f>
        <v>0</v>
      </c>
      <c r="T18" s="35" t="str">
        <f>TEXT(ZP2008!T19,"# ##0")</f>
        <v>0</v>
      </c>
      <c r="U18" s="35" t="str">
        <f>TEXT(ZP2008!U19,"# ##0")</f>
        <v>0</v>
      </c>
      <c r="V18" s="35" t="str">
        <f>TEXT(ZP2008!V19,"# ##0")</f>
        <v>0</v>
      </c>
      <c r="W18" s="35" t="str">
        <f>TEXT(ZP2008!W19,"# ##0")</f>
        <v>0</v>
      </c>
      <c r="X18" s="35" t="str">
        <f>TEXT(ZP2008!X19,"# ##0")</f>
        <v>0</v>
      </c>
      <c r="Y18" s="35" t="str">
        <f>TEXT(ZP2008!Y19,"# ##0")</f>
        <v>0</v>
      </c>
      <c r="Z18" s="35" t="str">
        <f>TEXT(ZP2008!Z19,"# ##0")</f>
        <v>0</v>
      </c>
      <c r="AA18" s="35" t="str">
        <f>TEXT(ZP2008!AA19,"# ##0")</f>
        <v>0</v>
      </c>
      <c r="AB18" s="35" t="str">
        <f>TEXT(ZP2008!AB19,"# ##0")</f>
        <v>0</v>
      </c>
      <c r="AC18" s="35" t="str">
        <f>TEXT(ZP2008!AC19,"# ##0")</f>
        <v>0</v>
      </c>
      <c r="AD18" s="35" t="str">
        <f>TEXT(ZP2008!AD19,"# ##0")</f>
        <v>0</v>
      </c>
      <c r="AE18" s="35" t="str">
        <f>TEXT(ZP2008!AE19,"# ##0")</f>
        <v>0</v>
      </c>
      <c r="AF18" s="35" t="str">
        <f>TEXT(ZP2008!AF19,"#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 t="str">
        <f>TEXT(ZP2008!G20,"# ##0")</f>
        <v>0</v>
      </c>
      <c r="H19" s="35" t="str">
        <f>TEXT(ZP2008!H20,"# ##0")</f>
        <v>0</v>
      </c>
      <c r="I19" s="35" t="str">
        <f>TEXT(ZP2008!I20,"# ##0")</f>
        <v>0</v>
      </c>
      <c r="J19" s="35" t="str">
        <f>TEXT(ZP2008!J20,"# ##0")</f>
        <v>0</v>
      </c>
      <c r="K19" s="35" t="str">
        <f>TEXT(ZP2008!K20,"# ##0")</f>
        <v>0</v>
      </c>
      <c r="L19" s="35" t="str">
        <f>TEXT(ZP2008!L20,"# ##0")</f>
        <v>0</v>
      </c>
      <c r="M19" s="35" t="str">
        <f>TEXT(ZP2008!M20,"# ##0")</f>
        <v>0</v>
      </c>
      <c r="N19" s="35" t="str">
        <f>TEXT(ZP2008!N20,"# ##0")</f>
        <v>0</v>
      </c>
      <c r="O19" s="35" t="str">
        <f>TEXT(ZP2008!O20,"# ##0")</f>
        <v>0</v>
      </c>
      <c r="P19" s="35" t="str">
        <f>TEXT(ZP2008!P20,"# ##0")</f>
        <v>0</v>
      </c>
      <c r="Q19" s="35" t="str">
        <f>TEXT(ZP2008!Q20,"# ##0")</f>
        <v>0</v>
      </c>
      <c r="R19" s="35" t="str">
        <f>TEXT(ZP2008!R20,"# ##0")</f>
        <v>0</v>
      </c>
      <c r="S19" s="35" t="str">
        <f>TEXT(ZP2008!S20,"# ##0")</f>
        <v>0</v>
      </c>
      <c r="T19" s="35" t="str">
        <f>TEXT(ZP2008!T20,"# ##0")</f>
        <v>0</v>
      </c>
      <c r="U19" s="35" t="str">
        <f>TEXT(ZP2008!U20,"# ##0")</f>
        <v>0</v>
      </c>
      <c r="V19" s="35" t="str">
        <f>TEXT(ZP2008!V20,"# ##0")</f>
        <v>0</v>
      </c>
      <c r="W19" s="35" t="str">
        <f>TEXT(ZP2008!W20,"# ##0")</f>
        <v>0</v>
      </c>
      <c r="X19" s="35" t="str">
        <f>TEXT(ZP2008!X20,"# ##0")</f>
        <v>0</v>
      </c>
      <c r="Y19" s="35" t="str">
        <f>TEXT(ZP2008!Y20,"# ##0")</f>
        <v>0</v>
      </c>
      <c r="Z19" s="35" t="str">
        <f>TEXT(ZP2008!Z20,"# ##0")</f>
        <v>0</v>
      </c>
      <c r="AA19" s="35" t="str">
        <f>TEXT(ZP2008!AA20,"# ##0")</f>
        <v>0</v>
      </c>
      <c r="AB19" s="35" t="str">
        <f>TEXT(ZP2008!AB20,"# ##0")</f>
        <v>0</v>
      </c>
      <c r="AC19" s="35" t="str">
        <f>TEXT(ZP2008!AC20,"# ##0")</f>
        <v>0</v>
      </c>
      <c r="AD19" s="35" t="str">
        <f>TEXT(ZP2008!AD20,"# ##0")</f>
        <v>0</v>
      </c>
      <c r="AE19" s="35" t="str">
        <f>TEXT(ZP2008!AE20,"# ##0")</f>
        <v>0</v>
      </c>
      <c r="AF19" s="35" t="str">
        <f>TEXT(ZP2008!AF20,"#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 t="str">
        <f>TEXT(ZP2008!G21,"# ##0")</f>
        <v>0</v>
      </c>
      <c r="H20" s="35" t="str">
        <f>TEXT(ZP2008!H21,"# ##0")</f>
        <v>0</v>
      </c>
      <c r="I20" s="35" t="str">
        <f>TEXT(ZP2008!I21,"# ##0")</f>
        <v>0</v>
      </c>
      <c r="J20" s="35" t="str">
        <f>TEXT(ZP2008!J21,"# ##0")</f>
        <v>0</v>
      </c>
      <c r="K20" s="35" t="str">
        <f>TEXT(ZP2008!K21,"# ##0")</f>
        <v>0</v>
      </c>
      <c r="L20" s="35" t="str">
        <f>TEXT(ZP2008!L21,"# ##0")</f>
        <v>0</v>
      </c>
      <c r="M20" s="35" t="str">
        <f>TEXT(ZP2008!M21,"# ##0")</f>
        <v>0</v>
      </c>
      <c r="N20" s="35" t="str">
        <f>TEXT(ZP2008!N21,"# ##0")</f>
        <v>0</v>
      </c>
      <c r="O20" s="35" t="str">
        <f>TEXT(ZP2008!O21,"# ##0")</f>
        <v>0</v>
      </c>
      <c r="P20" s="35" t="str">
        <f>TEXT(ZP2008!P21,"# ##0")</f>
        <v>0</v>
      </c>
      <c r="Q20" s="35" t="str">
        <f>TEXT(ZP2008!Q21,"# ##0")</f>
        <v>0</v>
      </c>
      <c r="R20" s="35" t="str">
        <f>TEXT(ZP2008!R21,"# ##0")</f>
        <v>0</v>
      </c>
      <c r="S20" s="35" t="str">
        <f>TEXT(ZP2008!S21,"# ##0")</f>
        <v>0</v>
      </c>
      <c r="T20" s="35" t="str">
        <f>TEXT(ZP2008!T21,"# ##0")</f>
        <v>0</v>
      </c>
      <c r="U20" s="35" t="str">
        <f>TEXT(ZP2008!U21,"# ##0")</f>
        <v>0</v>
      </c>
      <c r="V20" s="35" t="str">
        <f>TEXT(ZP2008!V21,"# ##0")</f>
        <v>0</v>
      </c>
      <c r="W20" s="35" t="str">
        <f>TEXT(ZP2008!W21,"# ##0")</f>
        <v>0</v>
      </c>
      <c r="X20" s="35" t="str">
        <f>TEXT(ZP2008!X21,"# ##0")</f>
        <v>0</v>
      </c>
      <c r="Y20" s="35" t="str">
        <f>TEXT(ZP2008!Y21,"# ##0")</f>
        <v>0</v>
      </c>
      <c r="Z20" s="35" t="str">
        <f>TEXT(ZP2008!Z21,"# ##0")</f>
        <v>0</v>
      </c>
      <c r="AA20" s="35" t="str">
        <f>TEXT(ZP2008!AA21,"# ##0")</f>
        <v>0</v>
      </c>
      <c r="AB20" s="35" t="str">
        <f>TEXT(ZP2008!AB21,"# ##0")</f>
        <v>0</v>
      </c>
      <c r="AC20" s="35" t="str">
        <f>TEXT(ZP2008!AC21,"# ##0")</f>
        <v>0</v>
      </c>
      <c r="AD20" s="35" t="str">
        <f>TEXT(ZP2008!AD21,"# ##0")</f>
        <v>0</v>
      </c>
      <c r="AE20" s="35" t="str">
        <f>TEXT(ZP2008!AE21,"# ##0")</f>
        <v>0</v>
      </c>
      <c r="AF20" s="35" t="str">
        <f>TEXT(ZP2008!AF21,"#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 t="str">
        <f>TEXT(ZP2008!G22,"# ##0")</f>
        <v>0</v>
      </c>
      <c r="H21" s="35" t="str">
        <f>TEXT(ZP2008!H22,"# ##0")</f>
        <v>0</v>
      </c>
      <c r="I21" s="35" t="str">
        <f>TEXT(ZP2008!I22,"# ##0")</f>
        <v>0</v>
      </c>
      <c r="J21" s="35" t="str">
        <f>TEXT(ZP2008!J22,"# ##0")</f>
        <v>0</v>
      </c>
      <c r="K21" s="35" t="str">
        <f>TEXT(ZP2008!K22,"# ##0")</f>
        <v>0</v>
      </c>
      <c r="L21" s="35" t="str">
        <f>TEXT(ZP2008!L22,"# ##0")</f>
        <v>0</v>
      </c>
      <c r="M21" s="35" t="str">
        <f>TEXT(ZP2008!M22,"# ##0")</f>
        <v>0</v>
      </c>
      <c r="N21" s="35" t="str">
        <f>TEXT(ZP2008!N22,"# ##0")</f>
        <v>0</v>
      </c>
      <c r="O21" s="35" t="str">
        <f>TEXT(ZP2008!O22,"# ##0")</f>
        <v>0</v>
      </c>
      <c r="P21" s="35" t="str">
        <f>TEXT(ZP2008!P22,"# ##0")</f>
        <v>0</v>
      </c>
      <c r="Q21" s="35" t="str">
        <f>TEXT(ZP2008!Q22,"# ##0")</f>
        <v>0</v>
      </c>
      <c r="R21" s="35" t="str">
        <f>TEXT(ZP2008!R22,"# ##0")</f>
        <v>20</v>
      </c>
      <c r="S21" s="35" t="str">
        <f>TEXT(ZP2008!S22,"# ##0")</f>
        <v>300</v>
      </c>
      <c r="T21" s="35" t="str">
        <f>TEXT(ZP2008!T22,"# ##0")</f>
        <v>1 400</v>
      </c>
      <c r="U21" s="35" t="str">
        <f>TEXT(ZP2008!U22,"# ##0")</f>
        <v>1 400</v>
      </c>
      <c r="V21" s="35" t="str">
        <f>TEXT(ZP2008!V22,"# ##0")</f>
        <v>80</v>
      </c>
      <c r="W21" s="35" t="str">
        <f>TEXT(ZP2008!W22,"# ##0")</f>
        <v>1 000</v>
      </c>
      <c r="X21" s="35" t="str">
        <f>TEXT(ZP2008!X22,"# ##0")</f>
        <v>150</v>
      </c>
      <c r="Y21" s="35" t="str">
        <f>TEXT(ZP2008!Y22,"# ##0")</f>
        <v>60</v>
      </c>
      <c r="Z21" s="35" t="str">
        <f>TEXT(ZP2008!Z22,"# ##0")</f>
        <v>0</v>
      </c>
      <c r="AA21" s="35" t="str">
        <f>TEXT(ZP2008!AA22,"# ##0")</f>
        <v>0</v>
      </c>
      <c r="AB21" s="35" t="str">
        <f>TEXT(ZP2008!AB22,"# ##0")</f>
        <v>0</v>
      </c>
      <c r="AC21" s="35" t="str">
        <f>TEXT(ZP2008!AC22,"# ##0")</f>
        <v>0</v>
      </c>
      <c r="AD21" s="35" t="str">
        <f>TEXT(ZP2008!AD22,"# ##0")</f>
        <v>0</v>
      </c>
      <c r="AE21" s="35" t="str">
        <f>TEXT(ZP2008!AE22,"# ##0")</f>
        <v>0</v>
      </c>
      <c r="AF21" s="35" t="str">
        <f>TEXT(ZP2008!AF22,"#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 t="str">
        <f>TEXT(ZP2008!G23,"# ##0")</f>
        <v>0</v>
      </c>
      <c r="H22" s="35" t="str">
        <f>TEXT(ZP2008!H23,"# ##0")</f>
        <v>0</v>
      </c>
      <c r="I22" s="35" t="str">
        <f>TEXT(ZP2008!I23,"# ##0")</f>
        <v>0</v>
      </c>
      <c r="J22" s="35" t="str">
        <f>TEXT(ZP2008!J23,"# ##0")</f>
        <v>0</v>
      </c>
      <c r="K22" s="35" t="str">
        <f>TEXT(ZP2008!K23,"# ##0")</f>
        <v>0</v>
      </c>
      <c r="L22" s="35" t="str">
        <f>TEXT(ZP2008!L23,"# ##0")</f>
        <v>350</v>
      </c>
      <c r="M22" s="35" t="str">
        <f>TEXT(ZP2008!M23,"# ##0")</f>
        <v>0</v>
      </c>
      <c r="N22" s="35" t="str">
        <f>TEXT(ZP2008!N23,"# ##0")</f>
        <v>0</v>
      </c>
      <c r="O22" s="35" t="str">
        <f>TEXT(ZP2008!O23,"# ##0")</f>
        <v>0</v>
      </c>
      <c r="P22" s="35" t="str">
        <f>TEXT(ZP2008!P23,"# ##0")</f>
        <v>0</v>
      </c>
      <c r="Q22" s="35" t="str">
        <f>TEXT(ZP2008!Q23,"# ##0")</f>
        <v>0</v>
      </c>
      <c r="R22" s="35" t="str">
        <f>TEXT(ZP2008!R23,"# ##0")</f>
        <v>20</v>
      </c>
      <c r="S22" s="35" t="str">
        <f>TEXT(ZP2008!S23,"# ##0")</f>
        <v>300</v>
      </c>
      <c r="T22" s="35" t="str">
        <f>TEXT(ZP2008!T23,"# ##0")</f>
        <v>1 400</v>
      </c>
      <c r="U22" s="35" t="str">
        <f>TEXT(ZP2008!U23,"# ##0")</f>
        <v>1 400</v>
      </c>
      <c r="V22" s="35" t="str">
        <f>TEXT(ZP2008!V23,"# ##0")</f>
        <v>20</v>
      </c>
      <c r="W22" s="35" t="str">
        <f>TEXT(ZP2008!W23,"# ##0")</f>
        <v>1 000</v>
      </c>
      <c r="X22" s="35" t="str">
        <f>TEXT(ZP2008!X23,"# ##0")</f>
        <v>150</v>
      </c>
      <c r="Y22" s="35" t="str">
        <f>TEXT(ZP2008!Y23,"# ##0")</f>
        <v>60</v>
      </c>
      <c r="Z22" s="35" t="str">
        <f>TEXT(ZP2008!Z23,"# ##0")</f>
        <v>60</v>
      </c>
      <c r="AA22" s="35" t="str">
        <f>TEXT(ZP2008!AA23,"# ##0")</f>
        <v>0</v>
      </c>
      <c r="AB22" s="35" t="str">
        <f>TEXT(ZP2008!AB23,"# ##0")</f>
        <v>0</v>
      </c>
      <c r="AC22" s="35" t="str">
        <f>TEXT(ZP2008!AC23,"# ##0")</f>
        <v>0</v>
      </c>
      <c r="AD22" s="35" t="str">
        <f>TEXT(ZP2008!AD23,"# ##0")</f>
        <v>0</v>
      </c>
      <c r="AE22" s="35" t="str">
        <f>TEXT(ZP2008!AE23,"# ##0")</f>
        <v>0</v>
      </c>
      <c r="AF22" s="35" t="str">
        <f>TEXT(ZP2008!AF23,"#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 t="str">
        <f>TEXT(ZP2008!G24,"# ##0")</f>
        <v>0</v>
      </c>
      <c r="H23" s="35" t="str">
        <f>TEXT(ZP2008!H24,"# ##0")</f>
        <v>0</v>
      </c>
      <c r="I23" s="35" t="str">
        <f>TEXT(ZP2008!I24,"# ##0")</f>
        <v>0</v>
      </c>
      <c r="J23" s="35" t="str">
        <f>TEXT(ZP2008!J24,"# ##0")</f>
        <v>0</v>
      </c>
      <c r="K23" s="35" t="str">
        <f>TEXT(ZP2008!K24,"# ##0")</f>
        <v>0</v>
      </c>
      <c r="L23" s="35" t="str">
        <f>TEXT(ZP2008!L24,"# ##0")</f>
        <v>0</v>
      </c>
      <c r="M23" s="35" t="str">
        <f>TEXT(ZP2008!M24,"# ##0")</f>
        <v>0</v>
      </c>
      <c r="N23" s="35" t="str">
        <f>TEXT(ZP2008!N24,"# ##0")</f>
        <v>0</v>
      </c>
      <c r="O23" s="35" t="str">
        <f>TEXT(ZP2008!O24,"# ##0")</f>
        <v>0</v>
      </c>
      <c r="P23" s="35" t="str">
        <f>TEXT(ZP2008!P24,"# ##0")</f>
        <v>0</v>
      </c>
      <c r="Q23" s="35" t="str">
        <f>TEXT(ZP2008!Q24,"# ##0")</f>
        <v>0</v>
      </c>
      <c r="R23" s="35" t="str">
        <f>TEXT(ZP2008!R24,"# ##0")</f>
        <v>10</v>
      </c>
      <c r="S23" s="35" t="str">
        <f>TEXT(ZP2008!S24,"# ##0")</f>
        <v>200</v>
      </c>
      <c r="T23" s="35" t="str">
        <f>TEXT(ZP2008!T24,"# ##0")</f>
        <v>800</v>
      </c>
      <c r="U23" s="35" t="str">
        <f>TEXT(ZP2008!U24,"# ##0")</f>
        <v>800</v>
      </c>
      <c r="V23" s="35" t="str">
        <f>TEXT(ZP2008!V24,"# ##0")</f>
        <v>50</v>
      </c>
      <c r="W23" s="35" t="str">
        <f>TEXT(ZP2008!W24,"# ##0")</f>
        <v>400</v>
      </c>
      <c r="X23" s="35" t="str">
        <f>TEXT(ZP2008!X24,"# ##0")</f>
        <v>100</v>
      </c>
      <c r="Y23" s="35" t="str">
        <f>TEXT(ZP2008!Y24,"# ##0")</f>
        <v>40</v>
      </c>
      <c r="Z23" s="35" t="str">
        <f>TEXT(ZP2008!Z24,"# ##0")</f>
        <v>40</v>
      </c>
      <c r="AA23" s="35" t="str">
        <f>TEXT(ZP2008!AA24,"# ##0")</f>
        <v>0</v>
      </c>
      <c r="AB23" s="35" t="str">
        <f>TEXT(ZP2008!AB24,"# ##0")</f>
        <v>0</v>
      </c>
      <c r="AC23" s="35" t="str">
        <f>TEXT(ZP2008!AC24,"# ##0")</f>
        <v>0</v>
      </c>
      <c r="AD23" s="35" t="str">
        <f>TEXT(ZP2008!AD24,"# ##0")</f>
        <v>0</v>
      </c>
      <c r="AE23" s="35" t="str">
        <f>TEXT(ZP2008!AE24,"# ##0")</f>
        <v>0</v>
      </c>
      <c r="AF23" s="35" t="str">
        <f>TEXT(ZP2008!AF24,"# ##0")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 t="str">
        <f>TEXT(ZP2008!G25,"# ##0")</f>
        <v>0</v>
      </c>
      <c r="H24" s="35" t="str">
        <f>TEXT(ZP2008!H25,"# ##0")</f>
        <v>0</v>
      </c>
      <c r="I24" s="35" t="str">
        <f>TEXT(ZP2008!I25,"# ##0")</f>
        <v>0</v>
      </c>
      <c r="J24" s="35" t="str">
        <f>TEXT(ZP2008!J25,"# ##0")</f>
        <v>0</v>
      </c>
      <c r="K24" s="35" t="str">
        <f>TEXT(ZP2008!K25,"# ##0")</f>
        <v>0</v>
      </c>
      <c r="L24" s="35" t="str">
        <f>TEXT(ZP2008!L25,"# ##0")</f>
        <v>0</v>
      </c>
      <c r="M24" s="35" t="str">
        <f>TEXT(ZP2008!M25,"# ##0")</f>
        <v>0</v>
      </c>
      <c r="N24" s="35" t="str">
        <f>TEXT(ZP2008!N25,"# ##0")</f>
        <v>0</v>
      </c>
      <c r="O24" s="35" t="str">
        <f>TEXT(ZP2008!O25,"# ##0")</f>
        <v>0</v>
      </c>
      <c r="P24" s="35" t="str">
        <f>TEXT(ZP2008!P25,"# ##0")</f>
        <v>0</v>
      </c>
      <c r="Q24" s="35" t="str">
        <f>TEXT(ZP2008!Q25,"# ##0")</f>
        <v>0</v>
      </c>
      <c r="R24" s="35" t="str">
        <f>TEXT(ZP2008!R25,"# ##0")</f>
        <v>0</v>
      </c>
      <c r="S24" s="35" t="str">
        <f>TEXT(ZP2008!S25,"# ##0")</f>
        <v>100</v>
      </c>
      <c r="T24" s="35" t="str">
        <f>TEXT(ZP2008!T25,"# ##0")</f>
        <v>200</v>
      </c>
      <c r="U24" s="35" t="str">
        <f>TEXT(ZP2008!U25,"# ##0")</f>
        <v>200</v>
      </c>
      <c r="V24" s="35" t="str">
        <f>TEXT(ZP2008!V25,"# ##0")</f>
        <v>30</v>
      </c>
      <c r="W24" s="35" t="str">
        <f>TEXT(ZP2008!W25,"# ##0")</f>
        <v>300</v>
      </c>
      <c r="X24" s="35" t="str">
        <f>TEXT(ZP2008!X25,"# ##0")</f>
        <v>50</v>
      </c>
      <c r="Y24" s="35" t="str">
        <f>TEXT(ZP2008!Y25,"# ##0")</f>
        <v>20</v>
      </c>
      <c r="Z24" s="35" t="str">
        <f>TEXT(ZP2008!Z25,"# ##0")</f>
        <v>40</v>
      </c>
      <c r="AA24" s="35" t="str">
        <f>TEXT(ZP2008!AA25,"# ##0")</f>
        <v>0</v>
      </c>
      <c r="AB24" s="35" t="str">
        <f>TEXT(ZP2008!AB25,"# ##0")</f>
        <v>0</v>
      </c>
      <c r="AC24" s="35" t="str">
        <f>TEXT(ZP2008!AC25,"# ##0")</f>
        <v>0</v>
      </c>
      <c r="AD24" s="35" t="str">
        <f>TEXT(ZP2008!AD25,"# ##0")</f>
        <v>0</v>
      </c>
      <c r="AE24" s="35" t="str">
        <f>TEXT(ZP2008!AE25,"# ##0")</f>
        <v>0</v>
      </c>
      <c r="AF24" s="35" t="str">
        <f>TEXT(ZP2008!AF25,"#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 t="str">
        <f>TEXT(ZP2008!G26,"# ##0")</f>
        <v>0</v>
      </c>
      <c r="H25" s="35" t="str">
        <f>TEXT(ZP2008!H26,"# ##0")</f>
        <v>0</v>
      </c>
      <c r="I25" s="35" t="str">
        <f>TEXT(ZP2008!I26,"# ##0")</f>
        <v>0</v>
      </c>
      <c r="J25" s="35" t="str">
        <f>TEXT(ZP2008!J26,"# ##0")</f>
        <v>0</v>
      </c>
      <c r="K25" s="35" t="str">
        <f>TEXT(ZP2008!K26,"# ##0")</f>
        <v>0</v>
      </c>
      <c r="L25" s="35" t="str">
        <f>TEXT(ZP2008!L26,"# ##0")</f>
        <v>150</v>
      </c>
      <c r="M25" s="35" t="str">
        <f>TEXT(ZP2008!M26,"# ##0")</f>
        <v>0</v>
      </c>
      <c r="N25" s="35" t="str">
        <f>TEXT(ZP2008!N26,"# ##0")</f>
        <v>0</v>
      </c>
      <c r="O25" s="35" t="str">
        <f>TEXT(ZP2008!O26,"# ##0")</f>
        <v>0</v>
      </c>
      <c r="P25" s="35" t="str">
        <f>TEXT(ZP2008!P26,"# ##0")</f>
        <v>0</v>
      </c>
      <c r="Q25" s="35" t="str">
        <f>TEXT(ZP2008!Q26,"# ##0")</f>
        <v>0</v>
      </c>
      <c r="R25" s="35" t="str">
        <f>TEXT(ZP2008!R26,"# ##0")</f>
        <v>0</v>
      </c>
      <c r="S25" s="35" t="str">
        <f>TEXT(ZP2008!S26,"# ##0")</f>
        <v>100</v>
      </c>
      <c r="T25" s="35" t="str">
        <f>TEXT(ZP2008!T26,"# ##0")</f>
        <v>200</v>
      </c>
      <c r="U25" s="35" t="str">
        <f>TEXT(ZP2008!U26,"# ##0")</f>
        <v>200</v>
      </c>
      <c r="V25" s="35" t="str">
        <f>TEXT(ZP2008!V26,"# ##0")</f>
        <v>20</v>
      </c>
      <c r="W25" s="35" t="str">
        <f>TEXT(ZP2008!W26,"# ##0")</f>
        <v>300</v>
      </c>
      <c r="X25" s="35" t="str">
        <f>TEXT(ZP2008!X26,"# ##0")</f>
        <v>50</v>
      </c>
      <c r="Y25" s="35" t="str">
        <f>TEXT(ZP2008!Y26,"# ##0")</f>
        <v>20</v>
      </c>
      <c r="Z25" s="35" t="str">
        <f>TEXT(ZP2008!Z26,"# ##0")</f>
        <v>60</v>
      </c>
      <c r="AA25" s="35" t="str">
        <f>TEXT(ZP2008!AA26,"# ##0")</f>
        <v>0</v>
      </c>
      <c r="AB25" s="35" t="str">
        <f>TEXT(ZP2008!AB26,"# ##0")</f>
        <v>0</v>
      </c>
      <c r="AC25" s="35" t="str">
        <f>TEXT(ZP2008!AC26,"# ##0")</f>
        <v>0</v>
      </c>
      <c r="AD25" s="35" t="str">
        <f>TEXT(ZP2008!AD26,"# ##0")</f>
        <v>0</v>
      </c>
      <c r="AE25" s="35" t="str">
        <f>TEXT(ZP2008!AE26,"# ##0")</f>
        <v>0</v>
      </c>
      <c r="AF25" s="35" t="str">
        <f>TEXT(ZP2008!AF26,"# ##0")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0</v>
      </c>
      <c r="H27" s="8">
        <f>SUM(H3:H26)</f>
        <v>0</v>
      </c>
      <c r="I27" s="50">
        <f>SUM(I3:I25)</f>
        <v>0</v>
      </c>
      <c r="J27" s="50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0">
        <f t="shared" si="0"/>
        <v>0</v>
      </c>
      <c r="P27" s="8">
        <f t="shared" si="0"/>
        <v>0</v>
      </c>
      <c r="Q27" s="8">
        <f t="shared" si="0"/>
        <v>0</v>
      </c>
      <c r="R27" s="50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2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7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29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3" t="s">
        <v>49</v>
      </c>
      <c r="H2" s="33" t="s">
        <v>239</v>
      </c>
      <c r="I2" s="33" t="s">
        <v>151</v>
      </c>
      <c r="J2" s="33" t="s">
        <v>145</v>
      </c>
      <c r="K2" s="33" t="s">
        <v>46</v>
      </c>
      <c r="L2" s="33" t="s">
        <v>48</v>
      </c>
      <c r="M2" s="33" t="s">
        <v>229</v>
      </c>
      <c r="N2" s="33" t="s">
        <v>238</v>
      </c>
      <c r="O2" s="33" t="s">
        <v>39</v>
      </c>
      <c r="P2" s="28" t="s">
        <v>234</v>
      </c>
      <c r="Q2" s="33" t="s">
        <v>230</v>
      </c>
      <c r="R2" s="28" t="s">
        <v>67</v>
      </c>
      <c r="S2" s="28" t="s">
        <v>66</v>
      </c>
      <c r="T2" s="28" t="s">
        <v>156</v>
      </c>
      <c r="U2" s="28" t="s">
        <v>170</v>
      </c>
      <c r="V2" s="33" t="s">
        <v>226</v>
      </c>
      <c r="W2" s="33" t="s">
        <v>231</v>
      </c>
      <c r="X2" s="33" t="s">
        <v>44</v>
      </c>
      <c r="Y2" s="28" t="s">
        <v>45</v>
      </c>
      <c r="Z2" s="28" t="s">
        <v>219</v>
      </c>
      <c r="AA2" s="28" t="s">
        <v>40</v>
      </c>
      <c r="AB2" s="98" t="s">
        <v>235</v>
      </c>
      <c r="AC2" s="28" t="s">
        <v>241</v>
      </c>
      <c r="AD2" s="28" t="s">
        <v>240</v>
      </c>
      <c r="AE2" s="28" t="s">
        <v>228</v>
      </c>
      <c r="AF2" s="100" t="s">
        <v>237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/>
      <c r="H3" s="99">
        <v>110</v>
      </c>
      <c r="I3" s="102">
        <v>3000</v>
      </c>
      <c r="J3" s="101">
        <v>40</v>
      </c>
      <c r="K3" s="35"/>
      <c r="L3" s="99">
        <v>100</v>
      </c>
      <c r="M3" s="35"/>
      <c r="N3" s="35"/>
      <c r="O3" s="99">
        <v>1000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99">
        <v>20000</v>
      </c>
      <c r="H5" s="35"/>
      <c r="I5" s="99">
        <v>1100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/>
      <c r="H6" s="35"/>
      <c r="I6" s="35"/>
      <c r="J6" s="35"/>
      <c r="K6" s="35"/>
      <c r="L6" s="35"/>
      <c r="M6" s="99">
        <v>100</v>
      </c>
      <c r="N6" s="99">
        <v>400</v>
      </c>
      <c r="O6" s="99">
        <v>7000</v>
      </c>
      <c r="P6" s="35"/>
      <c r="Q6" s="35"/>
      <c r="R6" s="35"/>
      <c r="S6" s="35"/>
      <c r="T6" s="35"/>
      <c r="U6" s="35"/>
      <c r="V6" s="35"/>
      <c r="W6" s="35"/>
      <c r="X6" s="35"/>
      <c r="Y6" s="99">
        <v>26000</v>
      </c>
      <c r="Z6" s="35"/>
      <c r="AA6" s="35"/>
      <c r="AB6" s="35"/>
      <c r="AC6" s="35"/>
      <c r="AD6" s="35"/>
      <c r="AE6" s="35"/>
      <c r="AF6" s="35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/>
      <c r="H7" s="35"/>
      <c r="I7" s="35"/>
      <c r="J7" s="35"/>
      <c r="K7" s="35"/>
      <c r="L7" s="35"/>
      <c r="M7" s="99">
        <v>230</v>
      </c>
      <c r="N7" s="99">
        <v>560</v>
      </c>
      <c r="O7" s="99">
        <v>30000</v>
      </c>
      <c r="P7" s="35"/>
      <c r="Q7" s="35"/>
      <c r="R7" s="35"/>
      <c r="S7" s="35"/>
      <c r="T7" s="35"/>
      <c r="U7" s="35"/>
      <c r="V7" s="35"/>
      <c r="W7" s="35"/>
      <c r="X7" s="35"/>
      <c r="Y7" s="99">
        <v>39400</v>
      </c>
      <c r="Z7" s="35"/>
      <c r="AA7" s="35"/>
      <c r="AB7" s="35"/>
      <c r="AC7" s="99">
        <v>5000</v>
      </c>
      <c r="AD7" s="99">
        <v>2000</v>
      </c>
      <c r="AE7" s="99">
        <v>500</v>
      </c>
      <c r="AF7" s="35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/>
      <c r="H9" s="35"/>
      <c r="I9" s="99">
        <v>500</v>
      </c>
      <c r="J9" s="35"/>
      <c r="K9" s="35"/>
      <c r="L9" s="99">
        <v>40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/>
      <c r="H10" s="35"/>
      <c r="I10" s="99">
        <v>300</v>
      </c>
      <c r="J10" s="35"/>
      <c r="K10" s="35"/>
      <c r="L10" s="99">
        <v>20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/>
      <c r="H11" s="35"/>
      <c r="I11" s="99">
        <v>1000</v>
      </c>
      <c r="J11" s="99"/>
      <c r="K11" s="35"/>
      <c r="L11" s="99">
        <v>40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/>
      <c r="H12" s="35"/>
      <c r="I12" s="99">
        <v>2000</v>
      </c>
      <c r="J12" s="99">
        <v>5</v>
      </c>
      <c r="K12" s="35"/>
      <c r="L12" s="99">
        <v>50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/>
      <c r="H13" s="35"/>
      <c r="I13" s="99">
        <v>1000</v>
      </c>
      <c r="J13" s="35"/>
      <c r="K13" s="35"/>
      <c r="L13" s="99">
        <v>20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9">
        <v>800</v>
      </c>
      <c r="T14" s="99">
        <v>800</v>
      </c>
      <c r="U14" s="99">
        <v>40</v>
      </c>
      <c r="V14" s="35"/>
      <c r="W14" s="99">
        <v>10</v>
      </c>
      <c r="X14" s="35"/>
      <c r="Y14" s="35"/>
      <c r="Z14" s="99">
        <v>50</v>
      </c>
      <c r="AA14" s="99">
        <v>40</v>
      </c>
      <c r="AB14" s="35"/>
      <c r="AC14" s="35"/>
      <c r="AD14" s="35"/>
      <c r="AE14" s="35"/>
      <c r="AF14" s="35"/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99">
        <v>60000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99">
        <v>100000</v>
      </c>
      <c r="AC15" s="35"/>
      <c r="AD15" s="35"/>
      <c r="AE15" s="35"/>
      <c r="AF15" s="35"/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99">
        <v>80000</v>
      </c>
      <c r="H16" s="35"/>
      <c r="I16" s="99">
        <v>6000</v>
      </c>
      <c r="J16" s="35"/>
      <c r="K16" s="99">
        <v>6000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/>
      <c r="H18" s="99">
        <v>70</v>
      </c>
      <c r="I18" s="99">
        <v>2000</v>
      </c>
      <c r="J18" s="99">
        <v>40</v>
      </c>
      <c r="K18" s="35"/>
      <c r="L18" s="99">
        <v>60</v>
      </c>
      <c r="M18" s="35"/>
      <c r="N18" s="35"/>
      <c r="O18" s="99">
        <v>500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/>
      <c r="H19" s="99">
        <v>70</v>
      </c>
      <c r="I19" s="99">
        <v>3000</v>
      </c>
      <c r="J19" s="99"/>
      <c r="K19" s="35"/>
      <c r="L19" s="99">
        <v>60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/>
      <c r="H20" s="35"/>
      <c r="I20" s="35"/>
      <c r="J20" s="35"/>
      <c r="K20" s="35"/>
      <c r="L20" s="35"/>
      <c r="M20" s="35"/>
      <c r="N20" s="35"/>
      <c r="O20" s="35"/>
      <c r="P20" s="104"/>
      <c r="Q20" s="35"/>
      <c r="R20" s="35"/>
      <c r="S20" s="99">
        <v>1200</v>
      </c>
      <c r="T20" s="99">
        <v>1500</v>
      </c>
      <c r="U20" s="99">
        <v>120</v>
      </c>
      <c r="V20" s="35"/>
      <c r="W20" s="99">
        <v>25</v>
      </c>
      <c r="X20" s="35"/>
      <c r="Y20" s="35"/>
      <c r="Z20" s="99">
        <v>80</v>
      </c>
      <c r="AA20" s="35"/>
      <c r="AB20" s="35"/>
      <c r="AC20" s="35"/>
      <c r="AD20" s="35"/>
      <c r="AE20" s="35"/>
      <c r="AF20" s="35"/>
    </row>
    <row r="21" spans="1:32" ht="19.5" customHeight="1">
      <c r="A21" s="15" t="s">
        <v>232</v>
      </c>
      <c r="B21" s="17"/>
      <c r="C21" s="2"/>
      <c r="D21" s="2"/>
      <c r="E21" s="2"/>
      <c r="F21" s="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/>
      <c r="H22" s="35"/>
      <c r="I22" s="35"/>
      <c r="J22" s="35"/>
      <c r="K22" s="35"/>
      <c r="L22" s="99">
        <v>60</v>
      </c>
      <c r="M22" s="99">
        <v>260</v>
      </c>
      <c r="N22" s="35"/>
      <c r="O22" s="35"/>
      <c r="P22" s="35"/>
      <c r="Q22" s="35"/>
      <c r="R22" s="35"/>
      <c r="S22" s="99">
        <v>1200</v>
      </c>
      <c r="T22" s="99">
        <v>1500</v>
      </c>
      <c r="U22" s="35"/>
      <c r="V22" s="35"/>
      <c r="W22" s="99">
        <v>25</v>
      </c>
      <c r="X22" s="35"/>
      <c r="Y22" s="35"/>
      <c r="Z22" s="99">
        <v>80</v>
      </c>
      <c r="AA22" s="99">
        <v>40</v>
      </c>
      <c r="AB22" s="35"/>
      <c r="AC22" s="35"/>
      <c r="AD22" s="35"/>
      <c r="AE22" s="35"/>
      <c r="AF22" s="35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9">
        <v>300</v>
      </c>
      <c r="T23" s="99">
        <v>200</v>
      </c>
      <c r="U23" s="99">
        <v>40</v>
      </c>
      <c r="V23" s="35"/>
      <c r="W23" s="99">
        <v>10</v>
      </c>
      <c r="X23" s="35"/>
      <c r="Y23" s="35"/>
      <c r="Z23" s="99">
        <v>40</v>
      </c>
      <c r="AA23" s="99">
        <v>20</v>
      </c>
      <c r="AB23" s="35"/>
      <c r="AC23" s="35"/>
      <c r="AD23" s="35"/>
      <c r="AE23" s="35"/>
      <c r="AF23" s="35"/>
    </row>
    <row r="24" spans="1:32" ht="24" customHeight="1">
      <c r="A24" s="44" t="s">
        <v>195</v>
      </c>
      <c r="B24" s="3"/>
      <c r="C24" s="2" t="s">
        <v>7</v>
      </c>
      <c r="D24" s="2" t="s">
        <v>10</v>
      </c>
      <c r="E24" s="2"/>
      <c r="F24" s="2"/>
      <c r="G24" s="35"/>
      <c r="H24" s="35"/>
      <c r="I24" s="99">
        <v>4000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5"/>
      <c r="H25" s="35"/>
      <c r="I25" s="99"/>
      <c r="J25" s="35"/>
      <c r="K25" s="35"/>
      <c r="L25" s="35">
        <f>SUM(L3:L24)</f>
        <v>450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5:12" ht="18.75" customHeight="1" hidden="1">
      <c r="E26" s="5"/>
      <c r="F26" s="5"/>
      <c r="G26" s="47"/>
      <c r="I26" s="55">
        <f>SUM(I3:I25)</f>
        <v>23900</v>
      </c>
      <c r="L26" s="55">
        <f>SUM(L25)</f>
        <v>450</v>
      </c>
    </row>
    <row r="27" spans="1:32" ht="24.7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96">
        <v>100000</v>
      </c>
      <c r="H27" s="8">
        <v>250</v>
      </c>
      <c r="I27" s="50">
        <v>23900</v>
      </c>
      <c r="J27" s="50">
        <v>85</v>
      </c>
      <c r="K27" s="96">
        <v>6000</v>
      </c>
      <c r="L27" s="8">
        <v>450</v>
      </c>
      <c r="M27" s="8">
        <f aca="true" t="shared" si="0" ref="M27:AE27">SUM(M3:M26)</f>
        <v>590</v>
      </c>
      <c r="N27" s="8"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v>100</v>
      </c>
      <c r="AB27" s="8">
        <f t="shared" si="0"/>
        <v>100000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7">
        <v>664</v>
      </c>
      <c r="H28" s="9">
        <v>1973</v>
      </c>
      <c r="I28" s="9">
        <v>3174</v>
      </c>
      <c r="J28" s="103">
        <v>850</v>
      </c>
      <c r="K28" s="97">
        <v>796.7</v>
      </c>
      <c r="L28" s="97">
        <v>1485</v>
      </c>
      <c r="M28" s="9">
        <v>3525</v>
      </c>
      <c r="N28" s="9">
        <v>498</v>
      </c>
      <c r="O28" s="9">
        <v>8307</v>
      </c>
      <c r="P28" s="9">
        <v>0</v>
      </c>
      <c r="Q28" s="9">
        <v>100</v>
      </c>
      <c r="R28" s="9">
        <f>R27*80</f>
        <v>0</v>
      </c>
      <c r="S28" s="9">
        <v>6367</v>
      </c>
      <c r="T28" s="9">
        <v>9155</v>
      </c>
      <c r="U28" s="97">
        <v>1460.6</v>
      </c>
      <c r="V28" s="9">
        <v>0</v>
      </c>
      <c r="W28" s="27">
        <v>697</v>
      </c>
      <c r="X28" s="9">
        <v>0</v>
      </c>
      <c r="Y28" s="9">
        <v>523</v>
      </c>
      <c r="Z28" s="97">
        <v>918</v>
      </c>
      <c r="AA28" s="9">
        <v>160</v>
      </c>
      <c r="AB28" s="97">
        <v>83</v>
      </c>
      <c r="AC28" s="9">
        <v>379</v>
      </c>
      <c r="AD28" s="9">
        <v>261</v>
      </c>
      <c r="AE28" s="97">
        <v>830</v>
      </c>
      <c r="AF28" s="105">
        <f>SUM(G28:AE28)</f>
        <v>42206.299999999996</v>
      </c>
    </row>
    <row r="29" spans="9:12" ht="12.75">
      <c r="I29" s="55">
        <f>SUM(I27:I28)</f>
        <v>27074</v>
      </c>
      <c r="L29" s="55">
        <f>SUM(L27:L28)</f>
        <v>1935</v>
      </c>
    </row>
    <row r="30" ht="12.75">
      <c r="I30" s="55">
        <f>SUM(I29,I26)</f>
        <v>50974</v>
      </c>
    </row>
    <row r="31" ht="12.75">
      <c r="M31" s="4">
        <f>SUM(P31)</f>
        <v>0</v>
      </c>
    </row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61" t="s">
        <v>171</v>
      </c>
      <c r="H33" s="162"/>
      <c r="I33" s="30" t="s">
        <v>172</v>
      </c>
      <c r="J33" s="30" t="s">
        <v>172</v>
      </c>
      <c r="K33" s="131" t="s">
        <v>173</v>
      </c>
      <c r="L33" s="132"/>
      <c r="M33" s="133"/>
    </row>
    <row r="34" spans="7:37" ht="12.75">
      <c r="G34" s="163"/>
      <c r="H34" s="164"/>
      <c r="I34" s="36" t="s">
        <v>174</v>
      </c>
      <c r="J34" s="36" t="s">
        <v>175</v>
      </c>
      <c r="K34" s="24" t="s">
        <v>176</v>
      </c>
      <c r="L34" s="31" t="s">
        <v>177</v>
      </c>
      <c r="M34" s="134" t="s">
        <v>178</v>
      </c>
      <c r="N34" s="165"/>
      <c r="AC34" s="167" t="s">
        <v>197</v>
      </c>
      <c r="AD34" s="167"/>
      <c r="AE34" s="167" t="s">
        <v>198</v>
      </c>
      <c r="AF34" s="167"/>
      <c r="AG34" s="53" t="s">
        <v>59</v>
      </c>
      <c r="AH34" s="56"/>
      <c r="AI34" s="56"/>
      <c r="AJ34" s="56"/>
      <c r="AK34" s="171" t="s">
        <v>206</v>
      </c>
    </row>
    <row r="35" spans="7:37" ht="12.75">
      <c r="G35" s="160" t="s">
        <v>179</v>
      </c>
      <c r="H35" s="160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66" t="s">
        <v>180</v>
      </c>
      <c r="P35" s="160"/>
      <c r="Q35" s="160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55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72"/>
    </row>
    <row r="36" spans="7:37" ht="12.75">
      <c r="G36" s="160" t="s">
        <v>8</v>
      </c>
      <c r="H36" s="160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66"/>
      <c r="P36" s="160" t="s">
        <v>179</v>
      </c>
      <c r="Q36" s="160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55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60" t="s">
        <v>188</v>
      </c>
      <c r="H37" s="160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66"/>
      <c r="P37" s="160" t="s">
        <v>8</v>
      </c>
      <c r="Q37" s="160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55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60" t="s">
        <v>17</v>
      </c>
      <c r="H38" s="160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66"/>
      <c r="P38" s="160" t="s">
        <v>188</v>
      </c>
      <c r="Q38" s="160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55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56" t="s">
        <v>59</v>
      </c>
      <c r="H39" s="156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66"/>
      <c r="P39" s="160" t="s">
        <v>17</v>
      </c>
      <c r="Q39" s="160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55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57" t="s">
        <v>194</v>
      </c>
      <c r="H40" s="157"/>
      <c r="I40" s="157"/>
      <c r="J40" s="157"/>
      <c r="K40" s="157"/>
      <c r="L40" s="157"/>
      <c r="M40" s="38">
        <f>SUM(M35:M38)</f>
        <v>500.00000000000006</v>
      </c>
      <c r="N40" s="38"/>
      <c r="O40" s="39" t="s">
        <v>59</v>
      </c>
      <c r="P40" s="158"/>
      <c r="Q40" s="159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55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68" t="s">
        <v>203</v>
      </c>
      <c r="AD41" s="169"/>
      <c r="AE41" s="169"/>
      <c r="AF41" s="169"/>
      <c r="AG41" s="170"/>
      <c r="AK41" s="3">
        <f>SUM(AK36:AK39)</f>
        <v>8000</v>
      </c>
    </row>
    <row r="43" spans="15:26" ht="12.75">
      <c r="O43" s="166" t="s">
        <v>180</v>
      </c>
      <c r="P43" s="160"/>
      <c r="Q43" s="160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55" t="s">
        <v>191</v>
      </c>
    </row>
    <row r="44" spans="15:26" ht="12.75">
      <c r="O44" s="166"/>
      <c r="P44" s="160" t="s">
        <v>179</v>
      </c>
      <c r="Q44" s="160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55"/>
    </row>
    <row r="45" spans="15:26" ht="12.75">
      <c r="O45" s="166"/>
      <c r="P45" s="160" t="s">
        <v>8</v>
      </c>
      <c r="Q45" s="160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55"/>
    </row>
    <row r="46" spans="15:26" ht="12.75">
      <c r="O46" s="166"/>
      <c r="P46" s="160" t="s">
        <v>188</v>
      </c>
      <c r="Q46" s="160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55"/>
    </row>
    <row r="47" spans="15:26" ht="12.75">
      <c r="O47" s="166"/>
      <c r="P47" s="160" t="s">
        <v>17</v>
      </c>
      <c r="Q47" s="160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55"/>
    </row>
    <row r="48" spans="15:26" ht="12.75">
      <c r="O48" s="39" t="s">
        <v>59</v>
      </c>
      <c r="P48" s="158"/>
      <c r="Q48" s="159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55"/>
    </row>
  </sheetData>
  <mergeCells count="29">
    <mergeCell ref="AC34:AD34"/>
    <mergeCell ref="AE34:AF34"/>
    <mergeCell ref="AC41:AG41"/>
    <mergeCell ref="AK34:AK35"/>
    <mergeCell ref="Z43:Z48"/>
    <mergeCell ref="P45:Q45"/>
    <mergeCell ref="P46:Q46"/>
    <mergeCell ref="P47:Q47"/>
    <mergeCell ref="P48:Q48"/>
    <mergeCell ref="O43:O47"/>
    <mergeCell ref="G35:H35"/>
    <mergeCell ref="P35:Q35"/>
    <mergeCell ref="G36:H36"/>
    <mergeCell ref="P36:Q36"/>
    <mergeCell ref="P43:Q43"/>
    <mergeCell ref="P44:Q44"/>
    <mergeCell ref="G33:H34"/>
    <mergeCell ref="K33:M33"/>
    <mergeCell ref="M34:N34"/>
    <mergeCell ref="O35:O39"/>
    <mergeCell ref="G37:H37"/>
    <mergeCell ref="G38:H38"/>
    <mergeCell ref="Z35:Z40"/>
    <mergeCell ref="G39:H39"/>
    <mergeCell ref="G40:L40"/>
    <mergeCell ref="P40:Q40"/>
    <mergeCell ref="P37:Q37"/>
    <mergeCell ref="P38:Q38"/>
    <mergeCell ref="P39:Q39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>
        <f>skut_zaryb!G3</f>
        <v>0</v>
      </c>
      <c r="H3" s="35">
        <f>skut_zaryb!H3</f>
        <v>110</v>
      </c>
      <c r="I3" s="35">
        <f>skut_zaryb!I3</f>
        <v>3000</v>
      </c>
      <c r="J3" s="35">
        <f>skut_zaryb!J3</f>
        <v>40</v>
      </c>
      <c r="K3" s="35">
        <f>skut_zaryb!K3</f>
        <v>0</v>
      </c>
      <c r="L3" s="35">
        <f>skut_zaryb!L3</f>
        <v>100</v>
      </c>
      <c r="M3" s="35">
        <v>0</v>
      </c>
      <c r="N3" s="35">
        <f>skut_zaryb!N3</f>
        <v>0</v>
      </c>
      <c r="O3" s="35">
        <f>skut_zaryb!O3</f>
        <v>1000</v>
      </c>
      <c r="P3" s="35">
        <f>skut_zaryb!P3</f>
        <v>0</v>
      </c>
      <c r="Q3" s="35">
        <f>skut_zaryb!Q3</f>
        <v>0</v>
      </c>
      <c r="R3" s="35">
        <f>skut_zaryb!R3</f>
        <v>0</v>
      </c>
      <c r="S3" s="35">
        <f>skut_zaryb!S3</f>
        <v>0</v>
      </c>
      <c r="T3" s="35">
        <f>skut_zaryb!T3</f>
        <v>0</v>
      </c>
      <c r="U3" s="35">
        <f>skut_zaryb!U3</f>
        <v>0</v>
      </c>
      <c r="V3" s="35">
        <f>skut_zaryb!V3</f>
        <v>0</v>
      </c>
      <c r="W3" s="35">
        <f>skut_zaryb!W3</f>
        <v>0</v>
      </c>
      <c r="X3" s="35">
        <f>skut_zaryb!X3</f>
        <v>0</v>
      </c>
      <c r="Y3" s="35">
        <f>skut_zaryb!Y3</f>
        <v>0</v>
      </c>
      <c r="Z3" s="35">
        <f>skut_zaryb!Z3</f>
        <v>0</v>
      </c>
      <c r="AA3" s="35">
        <f>skut_zaryb!AA3</f>
        <v>0</v>
      </c>
      <c r="AB3" s="35">
        <f>skut_zaryb!AB3</f>
        <v>0</v>
      </c>
      <c r="AC3" s="35">
        <f>skut_zaryb!AC3</f>
        <v>0</v>
      </c>
      <c r="AD3" s="35">
        <f>skut_zaryb!AD3</f>
        <v>0</v>
      </c>
      <c r="AE3" s="35">
        <f>skut_zaryb!AE3</f>
        <v>0</v>
      </c>
      <c r="AF3" s="35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>
        <f>skut_zaryb!G4</f>
        <v>0</v>
      </c>
      <c r="H4" s="35">
        <f>skut_zaryb!H4</f>
        <v>0</v>
      </c>
      <c r="I4" s="35">
        <f>skut_zaryb!I4</f>
        <v>0</v>
      </c>
      <c r="J4" s="35">
        <f>skut_zaryb!J4</f>
        <v>0</v>
      </c>
      <c r="K4" s="35">
        <f>skut_zaryb!K4</f>
        <v>0</v>
      </c>
      <c r="L4" s="35">
        <f>skut_zaryb!L4</f>
        <v>0</v>
      </c>
      <c r="M4" s="35">
        <f>skut_zaryb!M4</f>
        <v>0</v>
      </c>
      <c r="N4" s="35">
        <f>skut_zaryb!N4</f>
        <v>0</v>
      </c>
      <c r="O4" s="35">
        <f>skut_zaryb!O4</f>
        <v>0</v>
      </c>
      <c r="P4" s="35">
        <f>skut_zaryb!P4</f>
        <v>0</v>
      </c>
      <c r="Q4" s="35">
        <f>skut_zaryb!Q4</f>
        <v>0</v>
      </c>
      <c r="R4" s="35">
        <f>skut_zaryb!R4</f>
        <v>0</v>
      </c>
      <c r="S4" s="35">
        <f>skut_zaryb!S4</f>
        <v>0</v>
      </c>
      <c r="T4" s="35">
        <f>skut_zaryb!T4</f>
        <v>0</v>
      </c>
      <c r="U4" s="35">
        <f>skut_zaryb!U4</f>
        <v>0</v>
      </c>
      <c r="V4" s="35">
        <f>skut_zaryb!V4</f>
        <v>0</v>
      </c>
      <c r="W4" s="35">
        <f>skut_zaryb!W4</f>
        <v>0</v>
      </c>
      <c r="X4" s="35">
        <f>skut_zaryb!X4</f>
        <v>0</v>
      </c>
      <c r="Y4" s="35">
        <f>skut_zaryb!Y4</f>
        <v>0</v>
      </c>
      <c r="Z4" s="35">
        <f>skut_zaryb!Z4</f>
        <v>0</v>
      </c>
      <c r="AA4" s="35">
        <f>skut_zaryb!AA4</f>
        <v>0</v>
      </c>
      <c r="AB4" s="35">
        <f>skut_zaryb!AB4</f>
        <v>0</v>
      </c>
      <c r="AC4" s="35">
        <f>skut_zaryb!AC4</f>
        <v>0</v>
      </c>
      <c r="AD4" s="35">
        <f>skut_zaryb!AD4</f>
        <v>0</v>
      </c>
      <c r="AE4" s="35">
        <f>skut_zaryb!AE4</f>
        <v>0</v>
      </c>
      <c r="AF4" s="35">
        <f>skut_zaryb!AF4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>
        <f>skut_zaryb!G5</f>
        <v>20000</v>
      </c>
      <c r="H5" s="35">
        <f>skut_zaryb!H5</f>
        <v>0</v>
      </c>
      <c r="I5" s="35">
        <f>skut_zaryb!I5</f>
        <v>1100</v>
      </c>
      <c r="J5" s="35">
        <f>skut_zaryb!J5</f>
        <v>0</v>
      </c>
      <c r="K5" s="35">
        <f>skut_zaryb!K5</f>
        <v>0</v>
      </c>
      <c r="L5" s="35">
        <f>skut_zaryb!L5</f>
        <v>0</v>
      </c>
      <c r="M5" s="35">
        <f>skut_zaryb!M5</f>
        <v>0</v>
      </c>
      <c r="N5" s="35">
        <f>skut_zaryb!N5</f>
        <v>0</v>
      </c>
      <c r="O5" s="35">
        <f>skut_zaryb!O5</f>
        <v>0</v>
      </c>
      <c r="P5" s="35">
        <f>skut_zaryb!P5</f>
        <v>0</v>
      </c>
      <c r="Q5" s="35">
        <f>skut_zaryb!Q5</f>
        <v>0</v>
      </c>
      <c r="R5" s="35">
        <f>skut_zaryb!R5</f>
        <v>0</v>
      </c>
      <c r="S5" s="35">
        <f>skut_zaryb!S5</f>
        <v>0</v>
      </c>
      <c r="T5" s="35">
        <f>skut_zaryb!T5</f>
        <v>0</v>
      </c>
      <c r="U5" s="35">
        <f>skut_zaryb!U5</f>
        <v>0</v>
      </c>
      <c r="V5" s="35">
        <f>skut_zaryb!V5</f>
        <v>0</v>
      </c>
      <c r="W5" s="35">
        <f>skut_zaryb!W5</f>
        <v>0</v>
      </c>
      <c r="X5" s="35">
        <f>skut_zaryb!X5</f>
        <v>0</v>
      </c>
      <c r="Y5" s="35">
        <f>skut_zaryb!Y5</f>
        <v>0</v>
      </c>
      <c r="Z5" s="35">
        <f>skut_zaryb!Z5</f>
        <v>0</v>
      </c>
      <c r="AA5" s="35">
        <f>skut_zaryb!AA5</f>
        <v>0</v>
      </c>
      <c r="AB5" s="35">
        <f>skut_zaryb!AB5</f>
        <v>0</v>
      </c>
      <c r="AC5" s="35">
        <f>skut_zaryb!AC5</f>
        <v>0</v>
      </c>
      <c r="AD5" s="35">
        <f>skut_zaryb!AD5</f>
        <v>0</v>
      </c>
      <c r="AE5" s="35">
        <f>skut_zaryb!AE5</f>
        <v>0</v>
      </c>
      <c r="AF5" s="35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>
        <f>skut_zaryb!G6</f>
        <v>0</v>
      </c>
      <c r="H6" s="35">
        <f>skut_zaryb!H6</f>
        <v>0</v>
      </c>
      <c r="I6" s="35">
        <f>skut_zaryb!I6</f>
        <v>0</v>
      </c>
      <c r="J6" s="35">
        <f>skut_zaryb!J6</f>
        <v>0</v>
      </c>
      <c r="K6" s="35">
        <f>skut_zaryb!K6</f>
        <v>0</v>
      </c>
      <c r="L6" s="35">
        <f>skut_zaryb!L6</f>
        <v>0</v>
      </c>
      <c r="M6" s="35">
        <f>skut_zaryb!M6</f>
        <v>100</v>
      </c>
      <c r="N6" s="35">
        <f>skut_zaryb!N6</f>
        <v>400</v>
      </c>
      <c r="O6" s="35">
        <f>skut_zaryb!O6</f>
        <v>7000</v>
      </c>
      <c r="P6" s="35">
        <f>skut_zaryb!P6</f>
        <v>0</v>
      </c>
      <c r="Q6" s="35">
        <f>skut_zaryb!Q6</f>
        <v>0</v>
      </c>
      <c r="R6" s="35">
        <f>skut_zaryb!R6</f>
        <v>0</v>
      </c>
      <c r="S6" s="35">
        <f>skut_zaryb!S6</f>
        <v>0</v>
      </c>
      <c r="T6" s="35">
        <f>skut_zaryb!T6</f>
        <v>0</v>
      </c>
      <c r="U6" s="35">
        <f>skut_zaryb!U6</f>
        <v>0</v>
      </c>
      <c r="V6" s="35">
        <f>skut_zaryb!V6</f>
        <v>0</v>
      </c>
      <c r="W6" s="35">
        <f>skut_zaryb!W6</f>
        <v>0</v>
      </c>
      <c r="X6" s="35">
        <f>skut_zaryb!X6</f>
        <v>0</v>
      </c>
      <c r="Y6" s="35">
        <f>skut_zaryb!Y6</f>
        <v>26000</v>
      </c>
      <c r="Z6" s="35">
        <f>skut_zaryb!Z6</f>
        <v>0</v>
      </c>
      <c r="AA6" s="35">
        <f>skut_zaryb!AA6</f>
        <v>0</v>
      </c>
      <c r="AB6" s="35">
        <f>skut_zaryb!AB6</f>
        <v>0</v>
      </c>
      <c r="AC6" s="35">
        <f>skut_zaryb!AC6</f>
        <v>0</v>
      </c>
      <c r="AD6" s="35">
        <f>skut_zaryb!AD6</f>
        <v>0</v>
      </c>
      <c r="AE6" s="35">
        <f>skut_zaryb!AE6</f>
        <v>0</v>
      </c>
      <c r="AF6" s="35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>
        <f>skut_zaryb!G7</f>
        <v>0</v>
      </c>
      <c r="H7" s="35">
        <f>skut_zaryb!H7</f>
        <v>0</v>
      </c>
      <c r="I7" s="35">
        <f>skut_zaryb!I7</f>
        <v>0</v>
      </c>
      <c r="J7" s="35">
        <f>skut_zaryb!J7</f>
        <v>0</v>
      </c>
      <c r="K7" s="35">
        <f>skut_zaryb!K7</f>
        <v>0</v>
      </c>
      <c r="L7" s="35">
        <f>skut_zaryb!L7</f>
        <v>0</v>
      </c>
      <c r="M7" s="35">
        <f>skut_zaryb!M7</f>
        <v>230</v>
      </c>
      <c r="N7" s="35">
        <f>skut_zaryb!N7</f>
        <v>560</v>
      </c>
      <c r="O7" s="35">
        <f>skut_zaryb!O7</f>
        <v>30000</v>
      </c>
      <c r="P7" s="35">
        <f>skut_zaryb!P7</f>
        <v>0</v>
      </c>
      <c r="Q7" s="35">
        <f>skut_zaryb!Q7</f>
        <v>0</v>
      </c>
      <c r="R7" s="35">
        <f>skut_zaryb!R7</f>
        <v>0</v>
      </c>
      <c r="S7" s="35">
        <f>skut_zaryb!S7</f>
        <v>0</v>
      </c>
      <c r="T7" s="35">
        <f>skut_zaryb!T7</f>
        <v>0</v>
      </c>
      <c r="U7" s="35">
        <f>skut_zaryb!U7</f>
        <v>0</v>
      </c>
      <c r="V7" s="35">
        <f>skut_zaryb!V7</f>
        <v>0</v>
      </c>
      <c r="W7" s="35">
        <f>skut_zaryb!W7</f>
        <v>0</v>
      </c>
      <c r="X7" s="35">
        <f>skut_zaryb!X7</f>
        <v>0</v>
      </c>
      <c r="Y7" s="35">
        <f>skut_zaryb!Y7</f>
        <v>39400</v>
      </c>
      <c r="Z7" s="35">
        <f>skut_zaryb!Z7</f>
        <v>0</v>
      </c>
      <c r="AA7" s="35">
        <f>skut_zaryb!AA7</f>
        <v>0</v>
      </c>
      <c r="AB7" s="35">
        <f>skut_zaryb!AB7</f>
        <v>0</v>
      </c>
      <c r="AC7" s="35">
        <f>skut_zaryb!AC7</f>
        <v>5000</v>
      </c>
      <c r="AD7" s="35">
        <f>skut_zaryb!AD7</f>
        <v>2000</v>
      </c>
      <c r="AE7" s="35">
        <f>skut_zaryb!AE7</f>
        <v>500</v>
      </c>
      <c r="AF7" s="35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>
        <f>skut_zaryb!G8</f>
        <v>0</v>
      </c>
      <c r="H8" s="35">
        <f>skut_zaryb!H8</f>
        <v>0</v>
      </c>
      <c r="I8" s="35">
        <f>skut_zaryb!I8</f>
        <v>0</v>
      </c>
      <c r="J8" s="35">
        <f>skut_zaryb!J8</f>
        <v>0</v>
      </c>
      <c r="K8" s="35">
        <f>skut_zaryb!K8</f>
        <v>0</v>
      </c>
      <c r="L8" s="35">
        <f>skut_zaryb!L8</f>
        <v>0</v>
      </c>
      <c r="M8" s="35">
        <f>skut_zaryb!M8</f>
        <v>0</v>
      </c>
      <c r="N8" s="35">
        <f>skut_zaryb!N8</f>
        <v>0</v>
      </c>
      <c r="O8" s="35">
        <f>skut_zaryb!O8</f>
        <v>0</v>
      </c>
      <c r="P8" s="35">
        <f>skut_zaryb!P8</f>
        <v>0</v>
      </c>
      <c r="Q8" s="35">
        <f>skut_zaryb!Q8</f>
        <v>0</v>
      </c>
      <c r="R8" s="35">
        <f>skut_zaryb!R8</f>
        <v>0</v>
      </c>
      <c r="S8" s="35">
        <f>skut_zaryb!S8</f>
        <v>0</v>
      </c>
      <c r="T8" s="35">
        <f>skut_zaryb!T8</f>
        <v>0</v>
      </c>
      <c r="U8" s="35">
        <f>skut_zaryb!U8</f>
        <v>0</v>
      </c>
      <c r="V8" s="35">
        <f>skut_zaryb!V8</f>
        <v>0</v>
      </c>
      <c r="W8" s="35">
        <f>skut_zaryb!W8</f>
        <v>0</v>
      </c>
      <c r="X8" s="35">
        <f>skut_zaryb!X8</f>
        <v>0</v>
      </c>
      <c r="Y8" s="35">
        <f>skut_zaryb!Y8</f>
        <v>0</v>
      </c>
      <c r="Z8" s="35">
        <f>skut_zaryb!Z8</f>
        <v>0</v>
      </c>
      <c r="AA8" s="35">
        <f>skut_zaryb!AA8</f>
        <v>0</v>
      </c>
      <c r="AB8" s="35">
        <f>skut_zaryb!AB8</f>
        <v>0</v>
      </c>
      <c r="AC8" s="35">
        <f>skut_zaryb!AC8</f>
        <v>0</v>
      </c>
      <c r="AD8" s="35">
        <f>skut_zaryb!AD8</f>
        <v>0</v>
      </c>
      <c r="AE8" s="35">
        <f>skut_zaryb!AE8</f>
        <v>0</v>
      </c>
      <c r="AF8" s="35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>
        <f>skut_zaryb!G9</f>
        <v>0</v>
      </c>
      <c r="H9" s="35">
        <f>skut_zaryb!H9</f>
        <v>0</v>
      </c>
      <c r="I9" s="35">
        <f>skut_zaryb!I9</f>
        <v>500</v>
      </c>
      <c r="J9" s="35">
        <f>skut_zaryb!J9</f>
        <v>0</v>
      </c>
      <c r="K9" s="35">
        <f>skut_zaryb!K9</f>
        <v>0</v>
      </c>
      <c r="L9" s="35">
        <f>skut_zaryb!L9</f>
        <v>40</v>
      </c>
      <c r="M9" s="35">
        <f>skut_zaryb!M9</f>
        <v>0</v>
      </c>
      <c r="N9" s="35">
        <f>skut_zaryb!N9</f>
        <v>0</v>
      </c>
      <c r="O9" s="35">
        <f>skut_zaryb!O9</f>
        <v>0</v>
      </c>
      <c r="P9" s="35">
        <f>skut_zaryb!P9</f>
        <v>0</v>
      </c>
      <c r="Q9" s="35">
        <f>skut_zaryb!Q9</f>
        <v>0</v>
      </c>
      <c r="R9" s="35">
        <f>skut_zaryb!R9</f>
        <v>0</v>
      </c>
      <c r="S9" s="35">
        <f>skut_zaryb!S9</f>
        <v>0</v>
      </c>
      <c r="T9" s="35">
        <f>skut_zaryb!T9</f>
        <v>0</v>
      </c>
      <c r="U9" s="35">
        <f>skut_zaryb!U9</f>
        <v>0</v>
      </c>
      <c r="V9" s="35">
        <f>skut_zaryb!V9</f>
        <v>0</v>
      </c>
      <c r="W9" s="35">
        <f>skut_zaryb!W9</f>
        <v>0</v>
      </c>
      <c r="X9" s="35">
        <f>skut_zaryb!X9</f>
        <v>0</v>
      </c>
      <c r="Y9" s="35">
        <f>skut_zaryb!Y9</f>
        <v>0</v>
      </c>
      <c r="Z9" s="35">
        <f>skut_zaryb!Z9</f>
        <v>0</v>
      </c>
      <c r="AA9" s="35">
        <f>skut_zaryb!AA9</f>
        <v>0</v>
      </c>
      <c r="AB9" s="35">
        <f>skut_zaryb!AB9</f>
        <v>0</v>
      </c>
      <c r="AC9" s="35">
        <f>skut_zaryb!AC9</f>
        <v>0</v>
      </c>
      <c r="AD9" s="35">
        <f>skut_zaryb!AD9</f>
        <v>0</v>
      </c>
      <c r="AE9" s="35">
        <f>skut_zaryb!AE9</f>
        <v>0</v>
      </c>
      <c r="AF9" s="35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>
        <f>skut_zaryb!G10</f>
        <v>0</v>
      </c>
      <c r="H10" s="35">
        <f>skut_zaryb!H10</f>
        <v>0</v>
      </c>
      <c r="I10" s="35">
        <f>skut_zaryb!I10</f>
        <v>300</v>
      </c>
      <c r="J10" s="35">
        <f>skut_zaryb!J10</f>
        <v>0</v>
      </c>
      <c r="K10" s="35">
        <f>skut_zaryb!K10</f>
        <v>0</v>
      </c>
      <c r="L10" s="35">
        <f>skut_zaryb!L10</f>
        <v>20</v>
      </c>
      <c r="M10" s="35">
        <f>skut_zaryb!M10</f>
        <v>0</v>
      </c>
      <c r="N10" s="35">
        <f>skut_zaryb!N10</f>
        <v>0</v>
      </c>
      <c r="O10" s="35">
        <f>skut_zaryb!O10</f>
        <v>0</v>
      </c>
      <c r="P10" s="35">
        <f>skut_zaryb!P10</f>
        <v>0</v>
      </c>
      <c r="Q10" s="35">
        <f>skut_zaryb!Q10</f>
        <v>0</v>
      </c>
      <c r="R10" s="35">
        <f>skut_zaryb!R10</f>
        <v>0</v>
      </c>
      <c r="S10" s="35">
        <f>skut_zaryb!S10</f>
        <v>0</v>
      </c>
      <c r="T10" s="35">
        <f>skut_zaryb!T10</f>
        <v>0</v>
      </c>
      <c r="U10" s="35">
        <f>skut_zaryb!U10</f>
        <v>0</v>
      </c>
      <c r="V10" s="35">
        <f>skut_zaryb!V10</f>
        <v>0</v>
      </c>
      <c r="W10" s="35">
        <f>skut_zaryb!W10</f>
        <v>0</v>
      </c>
      <c r="X10" s="35">
        <f>skut_zaryb!X10</f>
        <v>0</v>
      </c>
      <c r="Y10" s="35">
        <f>skut_zaryb!Y10</f>
        <v>0</v>
      </c>
      <c r="Z10" s="35">
        <f>skut_zaryb!Z10</f>
        <v>0</v>
      </c>
      <c r="AA10" s="35">
        <f>skut_zaryb!AA10</f>
        <v>0</v>
      </c>
      <c r="AB10" s="35">
        <f>skut_zaryb!AB10</f>
        <v>0</v>
      </c>
      <c r="AC10" s="35">
        <f>skut_zaryb!AC10</f>
        <v>0</v>
      </c>
      <c r="AD10" s="35">
        <f>skut_zaryb!AD10</f>
        <v>0</v>
      </c>
      <c r="AE10" s="35">
        <f>skut_zaryb!AE10</f>
        <v>0</v>
      </c>
      <c r="AF10" s="35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>
        <f>skut_zaryb!G11</f>
        <v>0</v>
      </c>
      <c r="H11" s="35">
        <f>skut_zaryb!H11</f>
        <v>0</v>
      </c>
      <c r="I11" s="35">
        <f>skut_zaryb!I11</f>
        <v>1000</v>
      </c>
      <c r="J11" s="35">
        <f>skut_zaryb!J11</f>
        <v>0</v>
      </c>
      <c r="K11" s="35">
        <f>skut_zaryb!K11</f>
        <v>0</v>
      </c>
      <c r="L11" s="35">
        <f>skut_zaryb!L11</f>
        <v>40</v>
      </c>
      <c r="M11" s="35">
        <f>skut_zaryb!M11</f>
        <v>0</v>
      </c>
      <c r="N11" s="35">
        <f>skut_zaryb!N11</f>
        <v>0</v>
      </c>
      <c r="O11" s="35">
        <f>skut_zaryb!O11</f>
        <v>0</v>
      </c>
      <c r="P11" s="35">
        <f>skut_zaryb!P11</f>
        <v>0</v>
      </c>
      <c r="Q11" s="35">
        <f>skut_zaryb!Q11</f>
        <v>0</v>
      </c>
      <c r="R11" s="35">
        <f>skut_zaryb!R11</f>
        <v>0</v>
      </c>
      <c r="S11" s="35">
        <f>skut_zaryb!S11</f>
        <v>0</v>
      </c>
      <c r="T11" s="35">
        <f>skut_zaryb!T11</f>
        <v>0</v>
      </c>
      <c r="U11" s="35">
        <f>skut_zaryb!U11</f>
        <v>0</v>
      </c>
      <c r="V11" s="35">
        <f>skut_zaryb!V11</f>
        <v>0</v>
      </c>
      <c r="W11" s="35">
        <f>skut_zaryb!W11</f>
        <v>0</v>
      </c>
      <c r="X11" s="35">
        <f>skut_zaryb!X11</f>
        <v>0</v>
      </c>
      <c r="Y11" s="35">
        <f>skut_zaryb!Y11</f>
        <v>0</v>
      </c>
      <c r="Z11" s="35">
        <f>skut_zaryb!Z11</f>
        <v>0</v>
      </c>
      <c r="AA11" s="35">
        <f>skut_zaryb!AA11</f>
        <v>0</v>
      </c>
      <c r="AB11" s="35">
        <f>skut_zaryb!AB11</f>
        <v>0</v>
      </c>
      <c r="AC11" s="35">
        <f>skut_zaryb!AC11</f>
        <v>0</v>
      </c>
      <c r="AD11" s="35">
        <f>skut_zaryb!AD11</f>
        <v>0</v>
      </c>
      <c r="AE11" s="35">
        <f>skut_zaryb!AE11</f>
        <v>0</v>
      </c>
      <c r="AF11" s="35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>
        <f>skut_zaryb!G12</f>
        <v>0</v>
      </c>
      <c r="H12" s="35">
        <f>skut_zaryb!H12</f>
        <v>0</v>
      </c>
      <c r="I12" s="35">
        <f>skut_zaryb!I12</f>
        <v>2000</v>
      </c>
      <c r="J12" s="35">
        <f>skut_zaryb!J12</f>
        <v>5</v>
      </c>
      <c r="K12" s="35">
        <f>skut_zaryb!K12</f>
        <v>0</v>
      </c>
      <c r="L12" s="35">
        <f>skut_zaryb!L12</f>
        <v>50</v>
      </c>
      <c r="M12" s="35">
        <f>skut_zaryb!M12</f>
        <v>0</v>
      </c>
      <c r="N12" s="35">
        <f>skut_zaryb!N12</f>
        <v>0</v>
      </c>
      <c r="O12" s="35">
        <f>skut_zaryb!O12</f>
        <v>0</v>
      </c>
      <c r="P12" s="35">
        <f>skut_zaryb!P12</f>
        <v>0</v>
      </c>
      <c r="Q12" s="35">
        <f>skut_zaryb!Q12</f>
        <v>0</v>
      </c>
      <c r="R12" s="35">
        <f>skut_zaryb!R12</f>
        <v>0</v>
      </c>
      <c r="S12" s="35">
        <f>skut_zaryb!S12</f>
        <v>0</v>
      </c>
      <c r="T12" s="35">
        <f>skut_zaryb!T12</f>
        <v>0</v>
      </c>
      <c r="U12" s="35">
        <f>skut_zaryb!U12</f>
        <v>0</v>
      </c>
      <c r="V12" s="35">
        <f>skut_zaryb!V12</f>
        <v>0</v>
      </c>
      <c r="W12" s="35">
        <f>skut_zaryb!W12</f>
        <v>0</v>
      </c>
      <c r="X12" s="35">
        <f>skut_zaryb!X12</f>
        <v>0</v>
      </c>
      <c r="Y12" s="35">
        <f>skut_zaryb!Y12</f>
        <v>0</v>
      </c>
      <c r="Z12" s="35">
        <f>skut_zaryb!Z12</f>
        <v>0</v>
      </c>
      <c r="AA12" s="35">
        <f>skut_zaryb!AA12</f>
        <v>0</v>
      </c>
      <c r="AB12" s="35">
        <f>skut_zaryb!AB12</f>
        <v>0</v>
      </c>
      <c r="AC12" s="35">
        <f>skut_zaryb!AC12</f>
        <v>0</v>
      </c>
      <c r="AD12" s="35">
        <f>skut_zaryb!AD12</f>
        <v>0</v>
      </c>
      <c r="AE12" s="35">
        <f>skut_zaryb!AE12</f>
        <v>0</v>
      </c>
      <c r="AF12" s="35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>
        <f>skut_zaryb!G13</f>
        <v>0</v>
      </c>
      <c r="H13" s="35">
        <f>skut_zaryb!H13</f>
        <v>0</v>
      </c>
      <c r="I13" s="35">
        <f>skut_zaryb!I13</f>
        <v>1000</v>
      </c>
      <c r="J13" s="35">
        <f>skut_zaryb!J13</f>
        <v>0</v>
      </c>
      <c r="K13" s="35">
        <f>skut_zaryb!K13</f>
        <v>0</v>
      </c>
      <c r="L13" s="35">
        <f>skut_zaryb!L13</f>
        <v>20</v>
      </c>
      <c r="M13" s="35">
        <f>skut_zaryb!M13</f>
        <v>0</v>
      </c>
      <c r="N13" s="35">
        <f>skut_zaryb!N13</f>
        <v>0</v>
      </c>
      <c r="O13" s="35">
        <f>skut_zaryb!O13</f>
        <v>0</v>
      </c>
      <c r="P13" s="35">
        <f>skut_zaryb!P13</f>
        <v>0</v>
      </c>
      <c r="Q13" s="35">
        <f>skut_zaryb!Q13</f>
        <v>0</v>
      </c>
      <c r="R13" s="35">
        <f>skut_zaryb!R13</f>
        <v>0</v>
      </c>
      <c r="S13" s="35">
        <f>skut_zaryb!S13</f>
        <v>0</v>
      </c>
      <c r="T13" s="35">
        <f>skut_zaryb!T13</f>
        <v>0</v>
      </c>
      <c r="U13" s="35">
        <f>skut_zaryb!U13</f>
        <v>0</v>
      </c>
      <c r="V13" s="35">
        <f>skut_zaryb!V13</f>
        <v>0</v>
      </c>
      <c r="W13" s="35">
        <f>skut_zaryb!W13</f>
        <v>0</v>
      </c>
      <c r="X13" s="35">
        <f>skut_zaryb!X13</f>
        <v>0</v>
      </c>
      <c r="Y13" s="35">
        <f>skut_zaryb!Y13</f>
        <v>0</v>
      </c>
      <c r="Z13" s="35">
        <f>skut_zaryb!Z13</f>
        <v>0</v>
      </c>
      <c r="AA13" s="35">
        <f>skut_zaryb!AA13</f>
        <v>0</v>
      </c>
      <c r="AB13" s="35">
        <f>skut_zaryb!AB13</f>
        <v>0</v>
      </c>
      <c r="AC13" s="35">
        <f>skut_zaryb!AC13</f>
        <v>0</v>
      </c>
      <c r="AD13" s="35">
        <f>skut_zaryb!AD13</f>
        <v>0</v>
      </c>
      <c r="AE13" s="35">
        <f>skut_zaryb!AE13</f>
        <v>0</v>
      </c>
      <c r="AF13" s="35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>
        <f>skut_zaryb!G14</f>
        <v>0</v>
      </c>
      <c r="H14" s="35">
        <f>skut_zaryb!H14</f>
        <v>0</v>
      </c>
      <c r="I14" s="35">
        <f>skut_zaryb!I14</f>
        <v>0</v>
      </c>
      <c r="J14" s="35">
        <f>skut_zaryb!J14</f>
        <v>0</v>
      </c>
      <c r="K14" s="35">
        <f>skut_zaryb!K14</f>
        <v>0</v>
      </c>
      <c r="L14" s="35">
        <f>skut_zaryb!L14</f>
        <v>0</v>
      </c>
      <c r="M14" s="35">
        <f>skut_zaryb!M14</f>
        <v>0</v>
      </c>
      <c r="N14" s="35">
        <f>skut_zaryb!N14</f>
        <v>0</v>
      </c>
      <c r="O14" s="35">
        <f>skut_zaryb!O14</f>
        <v>0</v>
      </c>
      <c r="P14" s="35">
        <v>0</v>
      </c>
      <c r="Q14" s="35">
        <f>skut_zaryb!Q14</f>
        <v>0</v>
      </c>
      <c r="R14" s="35">
        <f>skut_zaryb!R14</f>
        <v>0</v>
      </c>
      <c r="S14" s="35">
        <f>skut_zaryb!S14</f>
        <v>800</v>
      </c>
      <c r="T14" s="35">
        <f>skut_zaryb!T14</f>
        <v>800</v>
      </c>
      <c r="U14" s="35">
        <f>skut_zaryb!U14</f>
        <v>40</v>
      </c>
      <c r="V14" s="35">
        <f>skut_zaryb!V14</f>
        <v>0</v>
      </c>
      <c r="W14" s="35">
        <f>skut_zaryb!W14</f>
        <v>10</v>
      </c>
      <c r="X14" s="35">
        <f>skut_zaryb!X14</f>
        <v>0</v>
      </c>
      <c r="Y14" s="35">
        <f>skut_zaryb!Y14</f>
        <v>0</v>
      </c>
      <c r="Z14" s="35">
        <f>skut_zaryb!Z14</f>
        <v>50</v>
      </c>
      <c r="AA14" s="35">
        <f>skut_zaryb!AA14</f>
        <v>40</v>
      </c>
      <c r="AB14" s="35">
        <f>skut_zaryb!AB14</f>
        <v>0</v>
      </c>
      <c r="AC14" s="35">
        <f>skut_zaryb!AC14</f>
        <v>0</v>
      </c>
      <c r="AD14" s="35">
        <f>skut_zaryb!AD14</f>
        <v>0</v>
      </c>
      <c r="AE14" s="35">
        <f>skut_zaryb!AE14</f>
        <v>0</v>
      </c>
      <c r="AF14" s="35">
        <f>skut_zaryb!AF14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>
        <f>skut_zaryb!G15</f>
        <v>0</v>
      </c>
      <c r="H15" s="35">
        <f>skut_zaryb!H15</f>
        <v>0</v>
      </c>
      <c r="I15" s="35">
        <f>skut_zaryb!I15</f>
        <v>0</v>
      </c>
      <c r="J15" s="35">
        <f>skut_zaryb!J15</f>
        <v>0</v>
      </c>
      <c r="K15" s="35">
        <f>skut_zaryb!K15</f>
        <v>0</v>
      </c>
      <c r="L15" s="35">
        <f>skut_zaryb!L15</f>
        <v>0</v>
      </c>
      <c r="M15" s="35">
        <f>skut_zaryb!M15</f>
        <v>0</v>
      </c>
      <c r="N15" s="35">
        <f>skut_zaryb!N15</f>
        <v>0</v>
      </c>
      <c r="O15" s="35">
        <f>skut_zaryb!O15</f>
        <v>0</v>
      </c>
      <c r="P15" s="35">
        <f>skut_zaryb!P15</f>
        <v>0</v>
      </c>
      <c r="Q15" s="35">
        <f>skut_zaryb!Q15</f>
        <v>60000</v>
      </c>
      <c r="R15" s="35">
        <f>skut_zaryb!R15</f>
        <v>0</v>
      </c>
      <c r="S15" s="35">
        <f>skut_zaryb!S15</f>
        <v>0</v>
      </c>
      <c r="T15" s="35">
        <f>skut_zaryb!T15</f>
        <v>0</v>
      </c>
      <c r="U15" s="35">
        <f>skut_zaryb!U15</f>
        <v>0</v>
      </c>
      <c r="V15" s="35">
        <f>skut_zaryb!V15</f>
        <v>0</v>
      </c>
      <c r="W15" s="35">
        <f>skut_zaryb!W15</f>
        <v>0</v>
      </c>
      <c r="X15" s="35">
        <f>skut_zaryb!X15</f>
        <v>0</v>
      </c>
      <c r="Y15" s="35">
        <f>skut_zaryb!Y15</f>
        <v>0</v>
      </c>
      <c r="Z15" s="35">
        <f>skut_zaryb!Z15</f>
        <v>0</v>
      </c>
      <c r="AA15" s="35">
        <f>skut_zaryb!AA15</f>
        <v>0</v>
      </c>
      <c r="AB15" s="35">
        <v>0</v>
      </c>
      <c r="AC15" s="35">
        <f>skut_zaryb!AC15</f>
        <v>0</v>
      </c>
      <c r="AD15" s="35">
        <f>skut_zaryb!AD15</f>
        <v>0</v>
      </c>
      <c r="AE15" s="35">
        <f>skut_zaryb!AE15</f>
        <v>0</v>
      </c>
      <c r="AF15" s="35">
        <f>skut_zaryb!AF15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>
        <f>skut_zaryb!G16</f>
        <v>80000</v>
      </c>
      <c r="H16" s="35">
        <f>skut_zaryb!H16</f>
        <v>0</v>
      </c>
      <c r="I16" s="35">
        <f>skut_zaryb!I16</f>
        <v>6000</v>
      </c>
      <c r="J16" s="35">
        <f>skut_zaryb!J16</f>
        <v>0</v>
      </c>
      <c r="K16" s="35">
        <f>skut_zaryb!K16</f>
        <v>6000</v>
      </c>
      <c r="L16" s="35">
        <f>skut_zaryb!L16</f>
        <v>0</v>
      </c>
      <c r="M16" s="35">
        <f>skut_zaryb!M16</f>
        <v>0</v>
      </c>
      <c r="N16" s="35">
        <f>skut_zaryb!N16</f>
        <v>0</v>
      </c>
      <c r="O16" s="35">
        <f>skut_zaryb!O16</f>
        <v>0</v>
      </c>
      <c r="P16" s="35">
        <f>skut_zaryb!P16</f>
        <v>0</v>
      </c>
      <c r="Q16" s="35">
        <f>skut_zaryb!Q16</f>
        <v>0</v>
      </c>
      <c r="R16" s="35">
        <f>skut_zaryb!R16</f>
        <v>0</v>
      </c>
      <c r="S16" s="35">
        <f>skut_zaryb!S16</f>
        <v>0</v>
      </c>
      <c r="T16" s="35">
        <f>skut_zaryb!T16</f>
        <v>0</v>
      </c>
      <c r="U16" s="35">
        <f>skut_zaryb!U16</f>
        <v>0</v>
      </c>
      <c r="V16" s="35">
        <f>skut_zaryb!V16</f>
        <v>0</v>
      </c>
      <c r="W16" s="35">
        <f>skut_zaryb!W16</f>
        <v>0</v>
      </c>
      <c r="X16" s="35">
        <f>skut_zaryb!X16</f>
        <v>0</v>
      </c>
      <c r="Y16" s="35">
        <f>skut_zaryb!Y16</f>
        <v>0</v>
      </c>
      <c r="Z16" s="35">
        <f>skut_zaryb!Z16</f>
        <v>0</v>
      </c>
      <c r="AA16" s="35">
        <f>skut_zaryb!AA16</f>
        <v>0</v>
      </c>
      <c r="AB16" s="35">
        <f>skut_zaryb!AB16</f>
        <v>0</v>
      </c>
      <c r="AC16" s="35">
        <f>skut_zaryb!AC16</f>
        <v>0</v>
      </c>
      <c r="AD16" s="35">
        <f>skut_zaryb!AD16</f>
        <v>0</v>
      </c>
      <c r="AE16" s="35">
        <f>skut_zaryb!AE16</f>
        <v>0</v>
      </c>
      <c r="AF16" s="35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>
        <f>skut_zaryb!G17</f>
        <v>0</v>
      </c>
      <c r="H17" s="35">
        <f>skut_zaryb!H17</f>
        <v>0</v>
      </c>
      <c r="I17" s="35">
        <f>skut_zaryb!I17</f>
        <v>0</v>
      </c>
      <c r="J17" s="35">
        <f>skut_zaryb!J17</f>
        <v>0</v>
      </c>
      <c r="K17" s="35">
        <f>skut_zaryb!K17</f>
        <v>0</v>
      </c>
      <c r="L17" s="35">
        <f>skut_zaryb!L17</f>
        <v>0</v>
      </c>
      <c r="M17" s="35">
        <f>skut_zaryb!M17</f>
        <v>0</v>
      </c>
      <c r="N17" s="35">
        <f>skut_zaryb!N17</f>
        <v>0</v>
      </c>
      <c r="O17" s="35">
        <f>skut_zaryb!O17</f>
        <v>0</v>
      </c>
      <c r="P17" s="35">
        <f>skut_zaryb!P17</f>
        <v>0</v>
      </c>
      <c r="Q17" s="35">
        <f>skut_zaryb!Q17</f>
        <v>0</v>
      </c>
      <c r="R17" s="35">
        <f>skut_zaryb!R17</f>
        <v>0</v>
      </c>
      <c r="S17" s="35">
        <f>skut_zaryb!S17</f>
        <v>0</v>
      </c>
      <c r="T17" s="35">
        <f>skut_zaryb!T17</f>
        <v>0</v>
      </c>
      <c r="U17" s="35">
        <f>skut_zaryb!U17</f>
        <v>0</v>
      </c>
      <c r="V17" s="35">
        <f>skut_zaryb!V17</f>
        <v>0</v>
      </c>
      <c r="W17" s="35">
        <f>skut_zaryb!W17</f>
        <v>0</v>
      </c>
      <c r="X17" s="35">
        <f>skut_zaryb!X17</f>
        <v>0</v>
      </c>
      <c r="Y17" s="35">
        <f>skut_zaryb!Y17</f>
        <v>0</v>
      </c>
      <c r="Z17" s="35">
        <f>skut_zaryb!Z17</f>
        <v>0</v>
      </c>
      <c r="AA17" s="35">
        <f>skut_zaryb!AA17</f>
        <v>0</v>
      </c>
      <c r="AB17" s="35">
        <f>skut_zaryb!AB17</f>
        <v>0</v>
      </c>
      <c r="AC17" s="35">
        <f>skut_zaryb!AC17</f>
        <v>0</v>
      </c>
      <c r="AD17" s="35">
        <f>skut_zaryb!AD17</f>
        <v>0</v>
      </c>
      <c r="AE17" s="35">
        <f>skut_zaryb!AE17</f>
        <v>0</v>
      </c>
      <c r="AF17" s="35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>
        <f>skut_zaryb!G18</f>
        <v>0</v>
      </c>
      <c r="H18" s="35">
        <f>skut_zaryb!H18</f>
        <v>70</v>
      </c>
      <c r="I18" s="35">
        <f>skut_zaryb!I18</f>
        <v>2000</v>
      </c>
      <c r="J18" s="35">
        <f>skut_zaryb!J18</f>
        <v>40</v>
      </c>
      <c r="K18" s="35">
        <f>skut_zaryb!K18</f>
        <v>0</v>
      </c>
      <c r="L18" s="35">
        <f>skut_zaryb!L18</f>
        <v>60</v>
      </c>
      <c r="M18" s="35">
        <v>0</v>
      </c>
      <c r="N18" s="35">
        <f>skut_zaryb!N18</f>
        <v>0</v>
      </c>
      <c r="O18" s="35">
        <f>skut_zaryb!O18</f>
        <v>500</v>
      </c>
      <c r="P18" s="35">
        <f>skut_zaryb!P18</f>
        <v>0</v>
      </c>
      <c r="Q18" s="35">
        <f>skut_zaryb!Q18</f>
        <v>0</v>
      </c>
      <c r="R18" s="35">
        <f>skut_zaryb!R18</f>
        <v>0</v>
      </c>
      <c r="S18" s="35">
        <f>skut_zaryb!S18</f>
        <v>0</v>
      </c>
      <c r="T18" s="35">
        <f>skut_zaryb!T18</f>
        <v>0</v>
      </c>
      <c r="U18" s="35">
        <f>skut_zaryb!U18</f>
        <v>0</v>
      </c>
      <c r="V18" s="35">
        <f>skut_zaryb!V18</f>
        <v>0</v>
      </c>
      <c r="W18" s="35">
        <f>skut_zaryb!W18</f>
        <v>0</v>
      </c>
      <c r="X18" s="35">
        <f>skut_zaryb!X18</f>
        <v>0</v>
      </c>
      <c r="Y18" s="35">
        <f>skut_zaryb!Y18</f>
        <v>0</v>
      </c>
      <c r="Z18" s="35">
        <f>skut_zaryb!Z18</f>
        <v>0</v>
      </c>
      <c r="AA18" s="35">
        <f>skut_zaryb!AA18</f>
        <v>0</v>
      </c>
      <c r="AB18" s="35">
        <f>skut_zaryb!AB18</f>
        <v>0</v>
      </c>
      <c r="AC18" s="35">
        <f>skut_zaryb!AC18</f>
        <v>0</v>
      </c>
      <c r="AD18" s="35">
        <f>skut_zaryb!AD18</f>
        <v>0</v>
      </c>
      <c r="AE18" s="35">
        <f>skut_zaryb!AE18</f>
        <v>0</v>
      </c>
      <c r="AF18" s="35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>
        <f>skut_zaryb!G19</f>
        <v>0</v>
      </c>
      <c r="H19" s="35">
        <f>skut_zaryb!H19</f>
        <v>70</v>
      </c>
      <c r="I19" s="35">
        <f>skut_zaryb!I19</f>
        <v>3000</v>
      </c>
      <c r="J19" s="35">
        <f>skut_zaryb!J19</f>
        <v>0</v>
      </c>
      <c r="K19" s="35">
        <f>skut_zaryb!K19</f>
        <v>0</v>
      </c>
      <c r="L19" s="35">
        <f>skut_zaryb!L19</f>
        <v>60</v>
      </c>
      <c r="M19" s="35">
        <v>0</v>
      </c>
      <c r="N19" s="35">
        <f>skut_zaryb!N19</f>
        <v>0</v>
      </c>
      <c r="O19" s="35">
        <f>skut_zaryb!O19</f>
        <v>0</v>
      </c>
      <c r="P19" s="35">
        <f>skut_zaryb!P19</f>
        <v>0</v>
      </c>
      <c r="Q19" s="35">
        <f>skut_zaryb!Q19</f>
        <v>0</v>
      </c>
      <c r="R19" s="35">
        <f>skut_zaryb!R19</f>
        <v>0</v>
      </c>
      <c r="S19" s="35">
        <f>skut_zaryb!S19</f>
        <v>0</v>
      </c>
      <c r="T19" s="35">
        <f>skut_zaryb!T19</f>
        <v>0</v>
      </c>
      <c r="U19" s="35">
        <f>skut_zaryb!U19</f>
        <v>0</v>
      </c>
      <c r="V19" s="35">
        <f>skut_zaryb!V19</f>
        <v>0</v>
      </c>
      <c r="W19" s="35">
        <f>skut_zaryb!W19</f>
        <v>0</v>
      </c>
      <c r="X19" s="35">
        <f>skut_zaryb!X19</f>
        <v>0</v>
      </c>
      <c r="Y19" s="35">
        <f>skut_zaryb!Y19</f>
        <v>0</v>
      </c>
      <c r="Z19" s="35">
        <f>skut_zaryb!Z19</f>
        <v>0</v>
      </c>
      <c r="AA19" s="35">
        <f>skut_zaryb!AA19</f>
        <v>0</v>
      </c>
      <c r="AB19" s="35">
        <f>skut_zaryb!AB19</f>
        <v>0</v>
      </c>
      <c r="AC19" s="35">
        <f>skut_zaryb!AC19</f>
        <v>0</v>
      </c>
      <c r="AD19" s="35">
        <f>skut_zaryb!AD19</f>
        <v>0</v>
      </c>
      <c r="AE19" s="35">
        <f>skut_zaryb!AE19</f>
        <v>0</v>
      </c>
      <c r="AF19" s="35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>
        <f>skut_zaryb!G20</f>
        <v>0</v>
      </c>
      <c r="H20" s="35">
        <f>skut_zaryb!H20</f>
        <v>0</v>
      </c>
      <c r="I20" s="35">
        <f>skut_zaryb!I20</f>
        <v>0</v>
      </c>
      <c r="J20" s="35">
        <f>skut_zaryb!J20</f>
        <v>0</v>
      </c>
      <c r="K20" s="35">
        <f>skut_zaryb!K20</f>
        <v>0</v>
      </c>
      <c r="L20" s="35">
        <f>skut_zaryb!L20</f>
        <v>0</v>
      </c>
      <c r="M20" s="35">
        <f>skut_zaryb!M20</f>
        <v>0</v>
      </c>
      <c r="N20" s="35">
        <f>skut_zaryb!N20</f>
        <v>0</v>
      </c>
      <c r="O20" s="35">
        <f>skut_zaryb!O20</f>
        <v>0</v>
      </c>
      <c r="P20" s="35">
        <v>0</v>
      </c>
      <c r="Q20" s="35">
        <f>skut_zaryb!Q20</f>
        <v>0</v>
      </c>
      <c r="R20" s="35">
        <f>skut_zaryb!R20</f>
        <v>0</v>
      </c>
      <c r="S20" s="35">
        <f>skut_zaryb!S20</f>
        <v>1200</v>
      </c>
      <c r="T20" s="35">
        <f>skut_zaryb!T20</f>
        <v>1500</v>
      </c>
      <c r="U20" s="35">
        <f>skut_zaryb!U20</f>
        <v>120</v>
      </c>
      <c r="V20" s="35">
        <f>skut_zaryb!V20</f>
        <v>0</v>
      </c>
      <c r="W20" s="35">
        <f>skut_zaryb!W20</f>
        <v>25</v>
      </c>
      <c r="X20" s="35">
        <f>skut_zaryb!X20</f>
        <v>0</v>
      </c>
      <c r="Y20" s="35">
        <f>skut_zaryb!Y20</f>
        <v>0</v>
      </c>
      <c r="Z20" s="35">
        <f>skut_zaryb!Z20</f>
        <v>80</v>
      </c>
      <c r="AA20" s="35">
        <f>skut_zaryb!AA20</f>
        <v>0</v>
      </c>
      <c r="AB20" s="35">
        <f>skut_zaryb!AB20</f>
        <v>0</v>
      </c>
      <c r="AC20" s="35">
        <f>skut_zaryb!AC20</f>
        <v>0</v>
      </c>
      <c r="AD20" s="35">
        <f>skut_zaryb!AD20</f>
        <v>0</v>
      </c>
      <c r="AE20" s="35">
        <f>skut_zaryb!AE20</f>
        <v>0</v>
      </c>
      <c r="AF20" s="35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>
        <f>skut_zaryb!G21</f>
        <v>0</v>
      </c>
      <c r="H21" s="35">
        <f>skut_zaryb!H21</f>
        <v>0</v>
      </c>
      <c r="I21" s="35">
        <f>skut_zaryb!I21</f>
        <v>0</v>
      </c>
      <c r="J21" s="35">
        <f>skut_zaryb!J21</f>
        <v>0</v>
      </c>
      <c r="K21" s="35">
        <f>skut_zaryb!K21</f>
        <v>0</v>
      </c>
      <c r="L21" s="35">
        <f>skut_zaryb!L21</f>
        <v>0</v>
      </c>
      <c r="M21" s="35">
        <f>skut_zaryb!M21</f>
        <v>0</v>
      </c>
      <c r="N21" s="35">
        <f>skut_zaryb!N21</f>
        <v>0</v>
      </c>
      <c r="O21" s="35">
        <f>skut_zaryb!O21</f>
        <v>0</v>
      </c>
      <c r="P21" s="35">
        <f>skut_zaryb!P21</f>
        <v>0</v>
      </c>
      <c r="Q21" s="35">
        <f>skut_zaryb!Q21</f>
        <v>0</v>
      </c>
      <c r="R21" s="35">
        <f>skut_zaryb!R21</f>
        <v>0</v>
      </c>
      <c r="S21" s="35">
        <f>skut_zaryb!S21</f>
        <v>0</v>
      </c>
      <c r="T21" s="35">
        <f>skut_zaryb!T21</f>
        <v>0</v>
      </c>
      <c r="U21" s="35">
        <f>skut_zaryb!U21</f>
        <v>0</v>
      </c>
      <c r="V21" s="35">
        <f>skut_zaryb!V21</f>
        <v>0</v>
      </c>
      <c r="W21" s="35">
        <f>skut_zaryb!W21</f>
        <v>0</v>
      </c>
      <c r="X21" s="35">
        <f>skut_zaryb!X21</f>
        <v>0</v>
      </c>
      <c r="Y21" s="35">
        <f>skut_zaryb!Y21</f>
        <v>0</v>
      </c>
      <c r="Z21" s="35">
        <f>skut_zaryb!Z21</f>
        <v>0</v>
      </c>
      <c r="AA21" s="35">
        <f>skut_zaryb!AA21</f>
        <v>0</v>
      </c>
      <c r="AB21" s="35">
        <f>skut_zaryb!AB21</f>
        <v>0</v>
      </c>
      <c r="AC21" s="35">
        <f>skut_zaryb!AC21</f>
        <v>0</v>
      </c>
      <c r="AD21" s="35">
        <f>skut_zaryb!AD21</f>
        <v>0</v>
      </c>
      <c r="AE21" s="35">
        <f>skut_zaryb!AE21</f>
        <v>0</v>
      </c>
      <c r="AF21" s="35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>
        <f>skut_zaryb!G22</f>
        <v>0</v>
      </c>
      <c r="H22" s="35">
        <f>skut_zaryb!H22</f>
        <v>0</v>
      </c>
      <c r="I22" s="35">
        <f>skut_zaryb!I22</f>
        <v>0</v>
      </c>
      <c r="J22" s="35">
        <f>skut_zaryb!J22</f>
        <v>0</v>
      </c>
      <c r="K22" s="35">
        <f>skut_zaryb!K22</f>
        <v>0</v>
      </c>
      <c r="L22" s="35">
        <f>skut_zaryb!L22</f>
        <v>60</v>
      </c>
      <c r="M22" s="35">
        <f>skut_zaryb!M22</f>
        <v>260</v>
      </c>
      <c r="N22" s="35">
        <f>skut_zaryb!N22</f>
        <v>0</v>
      </c>
      <c r="O22" s="35">
        <f>skut_zaryb!O22</f>
        <v>0</v>
      </c>
      <c r="P22" s="35">
        <v>0</v>
      </c>
      <c r="Q22" s="35">
        <f>skut_zaryb!Q22</f>
        <v>0</v>
      </c>
      <c r="R22" s="35">
        <f>skut_zaryb!R22</f>
        <v>0</v>
      </c>
      <c r="S22" s="35">
        <f>skut_zaryb!S22</f>
        <v>1200</v>
      </c>
      <c r="T22" s="35">
        <f>skut_zaryb!T22</f>
        <v>1500</v>
      </c>
      <c r="U22" s="35">
        <f>skut_zaryb!U22</f>
        <v>0</v>
      </c>
      <c r="V22" s="35">
        <f>skut_zaryb!V22</f>
        <v>0</v>
      </c>
      <c r="W22" s="35">
        <f>skut_zaryb!W22</f>
        <v>25</v>
      </c>
      <c r="X22" s="35">
        <f>skut_zaryb!X22</f>
        <v>0</v>
      </c>
      <c r="Y22" s="35">
        <f>skut_zaryb!Y22</f>
        <v>0</v>
      </c>
      <c r="Z22" s="35">
        <f>skut_zaryb!Z22</f>
        <v>80</v>
      </c>
      <c r="AA22" s="35">
        <f>skut_zaryb!AA22</f>
        <v>40</v>
      </c>
      <c r="AB22" s="35">
        <f>skut_zaryb!AB22</f>
        <v>0</v>
      </c>
      <c r="AC22" s="35">
        <f>skut_zaryb!AC22</f>
        <v>0</v>
      </c>
      <c r="AD22" s="35">
        <f>skut_zaryb!AD22</f>
        <v>0</v>
      </c>
      <c r="AE22" s="35">
        <f>skut_zaryb!AE22</f>
        <v>0</v>
      </c>
      <c r="AF22" s="35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>
        <f>skut_zaryb!G23</f>
        <v>0</v>
      </c>
      <c r="H23" s="35">
        <f>skut_zaryb!H23</f>
        <v>0</v>
      </c>
      <c r="I23" s="35">
        <f>skut_zaryb!I23</f>
        <v>0</v>
      </c>
      <c r="J23" s="35">
        <f>skut_zaryb!J23</f>
        <v>0</v>
      </c>
      <c r="K23" s="35">
        <f>skut_zaryb!K23</f>
        <v>0</v>
      </c>
      <c r="L23" s="35">
        <f>skut_zaryb!L23</f>
        <v>0</v>
      </c>
      <c r="M23" s="35">
        <f>skut_zaryb!M23</f>
        <v>0</v>
      </c>
      <c r="N23" s="35">
        <f>skut_zaryb!N23</f>
        <v>0</v>
      </c>
      <c r="O23" s="35">
        <f>skut_zaryb!O23</f>
        <v>0</v>
      </c>
      <c r="P23" s="35">
        <v>0</v>
      </c>
      <c r="Q23" s="35">
        <f>skut_zaryb!Q23</f>
        <v>0</v>
      </c>
      <c r="R23" s="35">
        <f>skut_zaryb!R23</f>
        <v>0</v>
      </c>
      <c r="S23" s="35">
        <f>skut_zaryb!S23</f>
        <v>300</v>
      </c>
      <c r="T23" s="35">
        <f>skut_zaryb!T23</f>
        <v>200</v>
      </c>
      <c r="U23" s="35">
        <f>skut_zaryb!U23</f>
        <v>40</v>
      </c>
      <c r="V23" s="35">
        <f>skut_zaryb!V23</f>
        <v>0</v>
      </c>
      <c r="W23" s="35">
        <f>skut_zaryb!W23</f>
        <v>10</v>
      </c>
      <c r="X23" s="35">
        <f>skut_zaryb!X23</f>
        <v>0</v>
      </c>
      <c r="Y23" s="35">
        <f>skut_zaryb!Y23</f>
        <v>0</v>
      </c>
      <c r="Z23" s="35">
        <f>skut_zaryb!Z23</f>
        <v>40</v>
      </c>
      <c r="AA23" s="35">
        <f>skut_zaryb!AA23</f>
        <v>20</v>
      </c>
      <c r="AB23" s="35">
        <f>skut_zaryb!AB23</f>
        <v>0</v>
      </c>
      <c r="AC23" s="35">
        <f>skut_zaryb!AC23</f>
        <v>0</v>
      </c>
      <c r="AD23" s="35">
        <f>skut_zaryb!AD23</f>
        <v>0</v>
      </c>
      <c r="AE23" s="35">
        <f>skut_zaryb!AE23</f>
        <v>0</v>
      </c>
      <c r="AF23" s="35">
        <f>skut_zaryb!AF23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>
        <f>skut_zaryb!G24</f>
        <v>0</v>
      </c>
      <c r="H24" s="35">
        <f>skut_zaryb!H24</f>
        <v>0</v>
      </c>
      <c r="I24" s="35">
        <f>skut_zaryb!I24</f>
        <v>4000</v>
      </c>
      <c r="J24" s="35">
        <f>skut_zaryb!J24</f>
        <v>0</v>
      </c>
      <c r="K24" s="35">
        <f>skut_zaryb!K24</f>
        <v>0</v>
      </c>
      <c r="L24" s="35">
        <f>skut_zaryb!L24</f>
        <v>0</v>
      </c>
      <c r="M24" s="35">
        <f>skut_zaryb!M24</f>
        <v>0</v>
      </c>
      <c r="N24" s="35">
        <f>skut_zaryb!N24</f>
        <v>0</v>
      </c>
      <c r="O24" s="35">
        <f>skut_zaryb!O24</f>
        <v>0</v>
      </c>
      <c r="P24" s="35">
        <f>skut_zaryb!P24</f>
        <v>0</v>
      </c>
      <c r="Q24" s="35">
        <f>skut_zaryb!Q24</f>
        <v>0</v>
      </c>
      <c r="R24" s="35">
        <f>skut_zaryb!R24</f>
        <v>0</v>
      </c>
      <c r="S24" s="35">
        <f>skut_zaryb!S24</f>
        <v>0</v>
      </c>
      <c r="T24" s="35">
        <f>skut_zaryb!T24</f>
        <v>0</v>
      </c>
      <c r="U24" s="35">
        <f>skut_zaryb!U24</f>
        <v>0</v>
      </c>
      <c r="V24" s="35">
        <f>skut_zaryb!V24</f>
        <v>0</v>
      </c>
      <c r="W24" s="35">
        <f>skut_zaryb!W24</f>
        <v>0</v>
      </c>
      <c r="X24" s="35">
        <f>skut_zaryb!X24</f>
        <v>0</v>
      </c>
      <c r="Y24" s="35">
        <f>skut_zaryb!Y24</f>
        <v>0</v>
      </c>
      <c r="Z24" s="35">
        <f>skut_zaryb!Z24</f>
        <v>0</v>
      </c>
      <c r="AA24" s="35">
        <f>skut_zaryb!AA24</f>
        <v>0</v>
      </c>
      <c r="AB24" s="35">
        <f>skut_zaryb!AB24</f>
        <v>0</v>
      </c>
      <c r="AC24" s="35">
        <f>skut_zaryb!AC24</f>
        <v>0</v>
      </c>
      <c r="AD24" s="35">
        <f>skut_zaryb!AD24</f>
        <v>0</v>
      </c>
      <c r="AE24" s="35">
        <f>skut_zaryb!AE24</f>
        <v>0</v>
      </c>
      <c r="AF24" s="35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>
        <f>skut_zaryb!G25</f>
        <v>0</v>
      </c>
      <c r="H25" s="35">
        <f>skut_zaryb!H25</f>
        <v>0</v>
      </c>
      <c r="I25" s="35">
        <f>skut_zaryb!I25</f>
        <v>0</v>
      </c>
      <c r="J25" s="35">
        <f>skut_zaryb!J25</f>
        <v>0</v>
      </c>
      <c r="K25" s="35">
        <f>skut_zaryb!K25</f>
        <v>0</v>
      </c>
      <c r="L25" s="35">
        <f>skut_zaryb!L25</f>
        <v>450</v>
      </c>
      <c r="M25" s="35">
        <f>skut_zaryb!M25</f>
        <v>0</v>
      </c>
      <c r="N25" s="35">
        <f>skut_zaryb!N25</f>
        <v>0</v>
      </c>
      <c r="O25" s="35">
        <f>skut_zaryb!O25</f>
        <v>0</v>
      </c>
      <c r="P25" s="35">
        <f>skut_zaryb!P25</f>
        <v>0</v>
      </c>
      <c r="Q25" s="35">
        <f>skut_zaryb!Q25</f>
        <v>0</v>
      </c>
      <c r="R25" s="35">
        <f>skut_zaryb!R25</f>
        <v>0</v>
      </c>
      <c r="S25" s="35">
        <f>skut_zaryb!S25</f>
        <v>0</v>
      </c>
      <c r="T25" s="35">
        <f>skut_zaryb!T25</f>
        <v>0</v>
      </c>
      <c r="U25" s="35">
        <f>skut_zaryb!U25</f>
        <v>0</v>
      </c>
      <c r="V25" s="35">
        <f>skut_zaryb!V25</f>
        <v>0</v>
      </c>
      <c r="W25" s="35">
        <f>skut_zaryb!W25</f>
        <v>0</v>
      </c>
      <c r="X25" s="35">
        <f>skut_zaryb!X25</f>
        <v>0</v>
      </c>
      <c r="Y25" s="35">
        <f>skut_zaryb!Y25</f>
        <v>0</v>
      </c>
      <c r="Z25" s="35">
        <f>skut_zaryb!Z25</f>
        <v>0</v>
      </c>
      <c r="AA25" s="35">
        <f>skut_zaryb!AA25</f>
        <v>0</v>
      </c>
      <c r="AB25" s="35">
        <f>skut_zaryb!AB25</f>
        <v>0</v>
      </c>
      <c r="AC25" s="35">
        <f>skut_zaryb!AC25</f>
        <v>0</v>
      </c>
      <c r="AD25" s="35">
        <f>skut_zaryb!AD25</f>
        <v>0</v>
      </c>
      <c r="AE25" s="35">
        <f>skut_zaryb!AE25</f>
        <v>0</v>
      </c>
      <c r="AF25" s="35">
        <f>skut_zaryb!AF25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100000</v>
      </c>
      <c r="H27" s="8">
        <f>SUM(H3:H26)</f>
        <v>250</v>
      </c>
      <c r="I27" s="50">
        <f>SUM(I3:I25)</f>
        <v>23900</v>
      </c>
      <c r="J27" s="50">
        <f>SUM(J3:J24)</f>
        <v>85</v>
      </c>
      <c r="K27" s="8">
        <f aca="true" t="shared" si="0" ref="K27:AE27">SUM(K3:K26)</f>
        <v>6000</v>
      </c>
      <c r="L27" s="8">
        <f t="shared" si="0"/>
        <v>900</v>
      </c>
      <c r="M27" s="8">
        <f t="shared" si="0"/>
        <v>590</v>
      </c>
      <c r="N27" s="8">
        <f t="shared" si="0"/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30000</v>
      </c>
      <c r="H28" s="9">
        <f>H27*2</f>
        <v>500</v>
      </c>
      <c r="I28" s="9">
        <f>I27*4</f>
        <v>95600</v>
      </c>
      <c r="J28" s="42">
        <f>J27*270</f>
        <v>22950</v>
      </c>
      <c r="K28" s="9">
        <f>K27*5*0.4</f>
        <v>12000</v>
      </c>
      <c r="L28" s="9">
        <f>L27*95</f>
        <v>85500</v>
      </c>
      <c r="M28" s="9">
        <f>M27*40000</f>
        <v>23600000</v>
      </c>
      <c r="N28" s="9">
        <f>N27*500</f>
        <v>480000</v>
      </c>
      <c r="O28" s="9">
        <f>O27*0.65*10</f>
        <v>250250</v>
      </c>
      <c r="P28" s="9">
        <f>P27*300</f>
        <v>0</v>
      </c>
      <c r="Q28" s="9">
        <f>Q27*0.2</f>
        <v>12000</v>
      </c>
      <c r="R28" s="9">
        <f>R27*80</f>
        <v>0</v>
      </c>
      <c r="S28" s="9">
        <f>S27*76</f>
        <v>266000</v>
      </c>
      <c r="T28" s="9">
        <f>T27*65</f>
        <v>260000</v>
      </c>
      <c r="U28" s="9">
        <f>U27*250</f>
        <v>50000</v>
      </c>
      <c r="V28" s="9">
        <f>V27*2.5</f>
        <v>0</v>
      </c>
      <c r="W28" s="27">
        <f>W27*0.025</f>
        <v>1.75</v>
      </c>
      <c r="X28" s="9">
        <f>X27*1*15</f>
        <v>0</v>
      </c>
      <c r="Y28" s="9">
        <f>Y27*0.35*7</f>
        <v>160230</v>
      </c>
      <c r="Z28" s="9">
        <f>Z27*150</f>
        <v>37500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220000</v>
      </c>
      <c r="AE28" s="9">
        <f>AE27*40</f>
        <v>20000</v>
      </c>
      <c r="AF28" s="29">
        <f>SUM(G28:AE28)</f>
        <v>26157031.75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2018-02-21T13:49:51Z</cp:lastPrinted>
  <dcterms:created xsi:type="dcterms:W3CDTF">2002-09-09T08:38:30Z</dcterms:created>
  <dcterms:modified xsi:type="dcterms:W3CDTF">2018-02-21T14:37:16Z</dcterms:modified>
  <cp:category/>
  <cp:version/>
  <cp:contentType/>
  <cp:contentStatus/>
</cp:coreProperties>
</file>